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ate1904="1"/>
  <mc:AlternateContent xmlns:mc="http://schemas.openxmlformats.org/markup-compatibility/2006">
    <mc:Choice Requires="x15">
      <x15ac:absPath xmlns:x15ac="http://schemas.microsoft.com/office/spreadsheetml/2010/11/ac" url="E:\2020\Treasurer\"/>
    </mc:Choice>
  </mc:AlternateContent>
  <xr:revisionPtr revIDLastSave="0" documentId="8_{27A97B8C-27AB-46BC-8916-AC9CD62BD4F7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MSPOA Operations Budget 2018" sheetId="1" state="hidden" r:id="rId1"/>
    <sheet name="Summary" sheetId="6" r:id="rId2"/>
    <sheet name=" Capital_R" sheetId="2" r:id="rId3"/>
    <sheet name="Facilities" sheetId="3" r:id="rId4"/>
    <sheet name="Admin" sheetId="4" r:id="rId5"/>
    <sheet name="Grounds" sheetId="5" r:id="rId6"/>
  </sheets>
  <definedNames>
    <definedName name="_xlnm.Print_Area" localSheetId="2">' Capital_R'!$A$1:$E$16</definedName>
    <definedName name="_xlnm.Print_Area" localSheetId="4">Admin!$A$1:$E$13</definedName>
    <definedName name="_xlnm.Print_Area" localSheetId="3">Facilities!$A$1:$E$9</definedName>
    <definedName name="_xlnm.Print_Area" localSheetId="5">Grounds!$A$1:$E$11</definedName>
    <definedName name="_xlnm.Print_Area" localSheetId="0">'MSPOA Operations Budget 2018'!$A$1:$F$21</definedName>
    <definedName name="_xlnm.Print_Area" localSheetId="1">Summary!$A$1:$D$21</definedName>
  </definedNames>
  <calcPr calcId="181029"/>
</workbook>
</file>

<file path=xl/calcChain.xml><?xml version="1.0" encoding="utf-8"?>
<calcChain xmlns="http://schemas.openxmlformats.org/spreadsheetml/2006/main">
  <c r="D16" i="2" l="1"/>
  <c r="B3" i="5" l="1"/>
  <c r="D13" i="4" l="1"/>
  <c r="C13" i="6" s="1"/>
  <c r="C13" i="4"/>
  <c r="B13" i="4"/>
  <c r="B9" i="3"/>
  <c r="B14" i="4" l="1"/>
  <c r="C14" i="4"/>
  <c r="B16" i="2"/>
  <c r="D14" i="4"/>
  <c r="F14" i="4" l="1"/>
  <c r="C16" i="2"/>
  <c r="C14" i="6" s="1"/>
  <c r="C9" i="3"/>
  <c r="B8" i="6" l="1"/>
  <c r="C8" i="6" l="1"/>
  <c r="D3" i="5" l="1"/>
  <c r="D11" i="5" l="1"/>
  <c r="C12" i="6" s="1"/>
  <c r="D9" i="3"/>
  <c r="C11" i="6" s="1"/>
  <c r="C16" i="6" l="1"/>
  <c r="C11" i="5"/>
  <c r="D19" i="1"/>
  <c r="D6" i="1"/>
  <c r="D11" i="1" s="1"/>
  <c r="D21" i="1" s="1"/>
  <c r="C6" i="1"/>
  <c r="C11" i="1" s="1"/>
  <c r="B6" i="1"/>
  <c r="B11" i="1" s="1"/>
  <c r="C18" i="6" l="1"/>
  <c r="C20" i="6" s="1"/>
  <c r="B11" i="5"/>
  <c r="C16" i="1"/>
  <c r="C19" i="1" s="1"/>
  <c r="C21" i="1" s="1"/>
  <c r="B16" i="6" l="1"/>
  <c r="B18" i="6" s="1"/>
  <c r="B19" i="6" l="1"/>
  <c r="B2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 LIvermore</author>
  </authors>
  <commentList>
    <comment ref="F8" authorId="0" shapeId="0" xr:uid="{00000000-0006-0000-0000-000001000000}">
      <text>
        <r>
          <rPr>
            <sz val="11"/>
            <color indexed="8"/>
            <rFont val="Helvetica"/>
          </rPr>
          <t>Carol LIvermore:
Actual, 52 lots as of Jan. 15/18 Lanetta Clark cancelled</t>
        </r>
      </text>
    </comment>
  </commentList>
</comments>
</file>

<file path=xl/sharedStrings.xml><?xml version="1.0" encoding="utf-8"?>
<sst xmlns="http://schemas.openxmlformats.org/spreadsheetml/2006/main" count="144" uniqueCount="120">
  <si>
    <t>MSPOA Operations Budget 2018</t>
  </si>
  <si>
    <t>BZ$</t>
  </si>
  <si>
    <t xml:space="preserve">Forecast </t>
  </si>
  <si>
    <t>Budget</t>
  </si>
  <si>
    <t xml:space="preserve"> Actual</t>
  </si>
  <si>
    <t xml:space="preserve"> Note</t>
  </si>
  <si>
    <t>Income</t>
  </si>
  <si>
    <t>MSPOA Fees</t>
  </si>
  <si>
    <t> (102 Lots at $500 BZ) </t>
  </si>
  <si>
    <t>102 lots @$500/lot (1 pre-paid)</t>
  </si>
  <si>
    <t>Fees Bad Debt Est.</t>
  </si>
  <si>
    <t>2 lots</t>
  </si>
  <si>
    <t>2 lots in 2017</t>
  </si>
  <si>
    <t>   Net Fees Collections</t>
  </si>
  <si>
    <t>Lot Cleaning</t>
  </si>
  <si>
    <t> (57 Lots at $288 + 1 lot at $360) est. loose two lots/yr</t>
  </si>
  <si>
    <t>(53 lots @ $288/lot)</t>
  </si>
  <si>
    <t>Other - Surplus sale</t>
  </si>
  <si>
    <t>Donations</t>
  </si>
  <si>
    <t>Initial Total Income</t>
  </si>
  <si>
    <t>Expenses</t>
  </si>
  <si>
    <t>Grounds Budget - Sharon</t>
  </si>
  <si>
    <t>See attached sheets</t>
  </si>
  <si>
    <t>Facilities Budget - Ken</t>
  </si>
  <si>
    <t xml:space="preserve">Admin Budget - Secretary </t>
  </si>
  <si>
    <t>Total Expenses</t>
  </si>
  <si>
    <t>Transfer to Capital Budget</t>
  </si>
  <si>
    <t>Note</t>
  </si>
  <si>
    <t>Description</t>
  </si>
  <si>
    <t>Supplies</t>
  </si>
  <si>
    <t>Water System Parts /Labour</t>
  </si>
  <si>
    <t>Termite/Mosquito Spray</t>
  </si>
  <si>
    <t>Marl &amp; Gravel (for road repairs)</t>
  </si>
  <si>
    <t>Total</t>
  </si>
  <si>
    <t>Expense Item</t>
  </si>
  <si>
    <t>Utilities-Pump House</t>
  </si>
  <si>
    <t>Prop. Taxes-Parks</t>
  </si>
  <si>
    <t>Pier Permit</t>
  </si>
  <si>
    <t>P.O.Box Rental</t>
  </si>
  <si>
    <t>Office Supplies</t>
  </si>
  <si>
    <t>Office Equipment</t>
  </si>
  <si>
    <t>Legal</t>
  </si>
  <si>
    <t xml:space="preserve">Labour </t>
  </si>
  <si>
    <t>Social Security</t>
  </si>
  <si>
    <t>Grounds Maintenance</t>
  </si>
  <si>
    <t>Contract with Chris Loza Services</t>
  </si>
  <si>
    <t>Yard waste removal</t>
  </si>
  <si>
    <t>CAP Rental</t>
  </si>
  <si>
    <t xml:space="preserve"> </t>
  </si>
  <si>
    <t xml:space="preserve">Parts, supplies, fertilizer, chemicals, water, etc. </t>
  </si>
  <si>
    <t>Tools (not over $200 per tool)</t>
  </si>
  <si>
    <t>Bathroom supplies</t>
  </si>
  <si>
    <t>P.O. Box 366</t>
  </si>
  <si>
    <t xml:space="preserve">Lease Payment to  Renaissance Properties </t>
  </si>
  <si>
    <t xml:space="preserve">Mixture to fill potholes. Marl for road repair. </t>
  </si>
  <si>
    <t>Actual 2018</t>
  </si>
  <si>
    <t>2018 Actual</t>
  </si>
  <si>
    <t xml:space="preserve">     Dues</t>
  </si>
  <si>
    <t xml:space="preserve">    Lot Maintainance</t>
  </si>
  <si>
    <t>Total Inflow</t>
  </si>
  <si>
    <t xml:space="preserve"> Inflow</t>
  </si>
  <si>
    <t>Outflows</t>
  </si>
  <si>
    <t xml:space="preserve">    Facilities Operating Budget</t>
  </si>
  <si>
    <t xml:space="preserve">    Grounds Operating Budget</t>
  </si>
  <si>
    <t xml:space="preserve">    Admin Operating Budget</t>
  </si>
  <si>
    <t>Total Outflows</t>
  </si>
  <si>
    <t>Balance</t>
  </si>
  <si>
    <t>Total Projects</t>
  </si>
  <si>
    <t xml:space="preserve">    Capital Budget Projects</t>
  </si>
  <si>
    <t>Inflows - Outflows</t>
  </si>
  <si>
    <t>From attached Budget Sheets</t>
  </si>
  <si>
    <t>Transfer to/from Capital Reserve</t>
  </si>
  <si>
    <t>Transfer to(-)/from(+) Capital Reserve</t>
  </si>
  <si>
    <t>Maintain a zero balance</t>
  </si>
  <si>
    <t>Repair/Replace thatch on dock palapa</t>
  </si>
  <si>
    <t>Paint Meters</t>
  </si>
  <si>
    <t>Road signs</t>
  </si>
  <si>
    <t>Community door</t>
  </si>
  <si>
    <t>Budget 119% Year Over Year</t>
  </si>
  <si>
    <t xml:space="preserve">Capital Budget </t>
  </si>
  <si>
    <t>Facilities Annual Operating Budget</t>
  </si>
  <si>
    <t>TOTAL</t>
  </si>
  <si>
    <t>Admin Annual Operating Budget Item</t>
  </si>
  <si>
    <t>Facilities Annual Operating Budget Item</t>
  </si>
  <si>
    <t>Grounds Annual Operating Budget</t>
  </si>
  <si>
    <t>Grounds Annual Operating Budget Items</t>
  </si>
  <si>
    <t>Administration Annual Operating Budget Item</t>
  </si>
  <si>
    <t>Lumber, lights,paint, brushes, dock lights, bibs for water valves</t>
  </si>
  <si>
    <t>2020 SSB required rate of contribution</t>
  </si>
  <si>
    <t xml:space="preserve">Auditor’s Fees &amp; /Cert. Good Standing/Central Bank  Permissions, renew MLCO.  FIU and Land Agent </t>
  </si>
  <si>
    <t xml:space="preserve">Website/Email </t>
  </si>
  <si>
    <t>2020 Budget</t>
  </si>
  <si>
    <t>2020  Budget</t>
  </si>
  <si>
    <t>102 lots x $550 per lot</t>
  </si>
  <si>
    <t>2021 Operating and Capital Budgets - Summary</t>
  </si>
  <si>
    <t>2021 Capital Projects</t>
  </si>
  <si>
    <t>2020 Actuals</t>
  </si>
  <si>
    <t>2021 Budget</t>
  </si>
  <si>
    <t>2021  Budget</t>
  </si>
  <si>
    <t>2020 Actual</t>
  </si>
  <si>
    <t>Committed $25/lot increase in 2021</t>
  </si>
  <si>
    <t xml:space="preserve">Maintainance of Lots 40 lots  $288 per lot </t>
  </si>
  <si>
    <t>Termite spray at $75/month and misc. spray of wooden statues</t>
  </si>
  <si>
    <t>Labour for painting and repairs/projects</t>
  </si>
  <si>
    <t>Purchasing more fertlizer than in past years</t>
  </si>
  <si>
    <t>Grounds labour down due to COVID19 shut down</t>
  </si>
  <si>
    <t>Pier Repairs</t>
  </si>
  <si>
    <t>Website ( yr. renewal 02/21 $700 BZ (last paid for in 2012)</t>
  </si>
  <si>
    <t>Pathways by sea wall</t>
  </si>
  <si>
    <t>Misc. Labour</t>
  </si>
  <si>
    <t>Palm Garden</t>
  </si>
  <si>
    <t>Transfer to Capital Reserve- Pier Fund</t>
  </si>
  <si>
    <t xml:space="preserve">*May look at pump replacement but will draw from allocation </t>
  </si>
  <si>
    <t>Purchased fireproof safe for lease documents and others</t>
  </si>
  <si>
    <t>3 trees, soil and labour</t>
  </si>
  <si>
    <t>Pending owner feedback</t>
  </si>
  <si>
    <t>Loungers or benches for common area</t>
  </si>
  <si>
    <t>Entrance Park Pathways</t>
  </si>
  <si>
    <t>2020 approved budget item- completed in 2021</t>
  </si>
  <si>
    <r>
      <rPr>
        <b/>
        <u/>
        <sz val="11"/>
        <color indexed="8"/>
        <rFont val="Arial"/>
        <family val="2"/>
      </rPr>
      <t>Description</t>
    </r>
    <r>
      <rPr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</si>
</sst>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&quot;$&quot;* #,##0.00_-;\-&quot;$&quot;* #,##0.00_-;_-&quot;$&quot;* &quot;-&quot;??;_-@_-"/>
    <numFmt numFmtId="165" formatCode="&quot;$&quot;#,##0.00"/>
    <numFmt numFmtId="166" formatCode="&quot;$&quot;#,##0"/>
  </numFmts>
  <fonts count="21" x14ac:knownFonts="1">
    <font>
      <sz val="12"/>
      <color indexed="8"/>
      <name val="Times New Roman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Helvetica"/>
    </font>
    <font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/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2"/>
      </left>
      <right/>
      <top style="thin">
        <color indexed="12"/>
      </top>
      <bottom style="thin">
        <color indexed="10"/>
      </bottom>
      <diagonal/>
    </border>
    <border>
      <left style="thin">
        <color indexed="12"/>
      </left>
      <right/>
      <top style="thin">
        <color indexed="10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double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double">
        <color indexed="64"/>
      </bottom>
      <diagonal/>
    </border>
    <border>
      <left style="thin">
        <color indexed="12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1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12"/>
      </right>
      <top style="thin">
        <color indexed="9"/>
      </top>
      <bottom style="double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1"/>
      </top>
      <bottom style="double">
        <color indexed="64"/>
      </bottom>
      <diagonal/>
    </border>
    <border>
      <left style="thin">
        <color indexed="64"/>
      </left>
      <right style="thin">
        <color indexed="11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64"/>
      </bottom>
      <diagonal/>
    </border>
    <border>
      <left style="thin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10"/>
      </top>
      <bottom style="thin">
        <color indexed="9"/>
      </bottom>
      <diagonal/>
    </border>
    <border>
      <left style="thin">
        <color indexed="64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10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12"/>
      </right>
      <top/>
      <bottom style="thin">
        <color indexed="9"/>
      </bottom>
      <diagonal/>
    </border>
    <border>
      <left style="thin">
        <color indexed="12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0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64"/>
      </right>
      <top style="thin">
        <color indexed="10"/>
      </top>
      <bottom style="thin">
        <color indexed="9"/>
      </bottom>
      <diagonal/>
    </border>
    <border>
      <left style="thin">
        <color indexed="12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horizontal="right" vertical="top" wrapText="1" readingOrder="1"/>
    </xf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6">
    <xf numFmtId="0" fontId="0" fillId="0" borderId="0" xfId="0" applyFont="1" applyAlignment="1">
      <alignment horizontal="right" vertical="top" wrapText="1" readingOrder="1"/>
    </xf>
    <xf numFmtId="0" fontId="0" fillId="0" borderId="0" xfId="0" applyNumberFormat="1" applyFont="1" applyAlignment="1">
      <alignment horizontal="right" vertical="top" wrapText="1" readingOrder="1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5" xfId="0" applyFont="1" applyBorder="1" applyAlignment="1">
      <alignment horizontal="center" vertical="top" wrapText="1" readingOrder="1"/>
    </xf>
    <xf numFmtId="0" fontId="0" fillId="0" borderId="5" xfId="0" applyFont="1" applyBorder="1" applyAlignment="1">
      <alignment horizontal="left" vertical="top" wrapText="1" readingOrder="1"/>
    </xf>
    <xf numFmtId="49" fontId="0" fillId="0" borderId="6" xfId="0" applyNumberFormat="1" applyFont="1" applyBorder="1" applyAlignment="1">
      <alignment horizontal="left" vertical="center" wrapText="1" readingOrder="1"/>
    </xf>
    <xf numFmtId="164" fontId="0" fillId="0" borderId="7" xfId="0" applyNumberFormat="1" applyFont="1" applyBorder="1" applyAlignment="1">
      <alignment horizontal="left" vertical="top" wrapText="1" readingOrder="1"/>
    </xf>
    <xf numFmtId="164" fontId="0" fillId="0" borderId="1" xfId="0" applyNumberFormat="1" applyFont="1" applyBorder="1" applyAlignment="1">
      <alignment horizontal="left" vertical="top" wrapText="1" readingOrder="1"/>
    </xf>
    <xf numFmtId="49" fontId="0" fillId="0" borderId="1" xfId="0" applyNumberFormat="1" applyFont="1" applyBorder="1" applyAlignment="1">
      <alignment horizontal="left" vertical="top" wrapText="1" readingOrder="1"/>
    </xf>
    <xf numFmtId="164" fontId="0" fillId="0" borderId="7" xfId="0" applyNumberFormat="1" applyFont="1" applyBorder="1" applyAlignment="1">
      <alignment horizontal="right" vertical="top" wrapText="1" readingOrder="1"/>
    </xf>
    <xf numFmtId="164" fontId="0" fillId="0" borderId="1" xfId="0" applyNumberFormat="1" applyFont="1" applyBorder="1" applyAlignment="1">
      <alignment horizontal="right" vertical="top" wrapText="1" readingOrder="1"/>
    </xf>
    <xf numFmtId="49" fontId="1" fillId="0" borderId="6" xfId="0" applyNumberFormat="1" applyFont="1" applyBorder="1" applyAlignment="1">
      <alignment horizontal="right" vertical="center" wrapText="1" readingOrder="1"/>
    </xf>
    <xf numFmtId="164" fontId="1" fillId="0" borderId="7" xfId="0" applyNumberFormat="1" applyFont="1" applyBorder="1" applyAlignment="1">
      <alignment horizontal="right" vertical="top" wrapText="1" readingOrder="1"/>
    </xf>
    <xf numFmtId="164" fontId="1" fillId="0" borderId="1" xfId="0" applyNumberFormat="1" applyFont="1" applyBorder="1" applyAlignment="1">
      <alignment horizontal="righ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0" fillId="0" borderId="6" xfId="0" applyFont="1" applyBorder="1" applyAlignment="1">
      <alignment horizontal="left" vertical="center" wrapText="1" readingOrder="1"/>
    </xf>
    <xf numFmtId="0" fontId="0" fillId="0" borderId="1" xfId="0" applyFont="1" applyBorder="1" applyAlignment="1">
      <alignment horizontal="right" vertical="top" wrapText="1" readingOrder="1"/>
    </xf>
    <xf numFmtId="0" fontId="1" fillId="0" borderId="6" xfId="0" applyFont="1" applyBorder="1" applyAlignment="1">
      <alignment horizontal="right" vertical="center" wrapText="1" readingOrder="1"/>
    </xf>
    <xf numFmtId="49" fontId="1" fillId="0" borderId="6" xfId="0" applyNumberFormat="1" applyFont="1" applyBorder="1" applyAlignment="1">
      <alignment horizontal="center" vertical="top" wrapText="1" readingOrder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right" vertical="top" wrapText="1" readingOrder="1"/>
    </xf>
    <xf numFmtId="0" fontId="0" fillId="0" borderId="0" xfId="0" applyNumberFormat="1" applyFont="1" applyAlignment="1">
      <alignment horizontal="right" vertical="top" wrapText="1" readingOrder="1"/>
    </xf>
    <xf numFmtId="9" fontId="0" fillId="0" borderId="0" xfId="2" applyFont="1" applyAlignment="1">
      <alignment horizontal="right" vertical="top" wrapText="1" readingOrder="1"/>
    </xf>
    <xf numFmtId="0" fontId="0" fillId="0" borderId="0" xfId="0" applyNumberFormat="1" applyFont="1" applyAlignment="1">
      <alignment horizontal="right" wrapText="1" readingOrder="1"/>
    </xf>
    <xf numFmtId="0" fontId="10" fillId="0" borderId="0" xfId="0" applyFont="1" applyAlignment="1">
      <alignment horizontal="right" vertical="top" wrapText="1" readingOrder="1"/>
    </xf>
    <xf numFmtId="166" fontId="0" fillId="0" borderId="0" xfId="0" applyNumberFormat="1" applyFont="1" applyAlignment="1">
      <alignment horizontal="right" vertical="top" wrapText="1" readingOrder="1"/>
    </xf>
    <xf numFmtId="166" fontId="0" fillId="0" borderId="0" xfId="1" applyNumberFormat="1" applyFont="1" applyAlignment="1">
      <alignment horizontal="right" vertical="top" wrapText="1" readingOrder="1"/>
    </xf>
    <xf numFmtId="166" fontId="0" fillId="0" borderId="11" xfId="0" applyNumberFormat="1" applyFont="1" applyBorder="1" applyAlignment="1">
      <alignment horizontal="right" wrapText="1" readingOrder="1"/>
    </xf>
    <xf numFmtId="166" fontId="1" fillId="0" borderId="11" xfId="0" applyNumberFormat="1" applyFont="1" applyBorder="1" applyAlignment="1">
      <alignment horizontal="right" wrapText="1" readingOrder="1"/>
    </xf>
    <xf numFmtId="166" fontId="1" fillId="0" borderId="21" xfId="0" applyNumberFormat="1" applyFont="1" applyBorder="1" applyAlignment="1">
      <alignment horizontal="right" wrapText="1" readingOrder="1"/>
    </xf>
    <xf numFmtId="166" fontId="1" fillId="0" borderId="15" xfId="0" applyNumberFormat="1" applyFont="1" applyBorder="1" applyAlignment="1">
      <alignment horizontal="right" wrapText="1" readingOrder="1"/>
    </xf>
    <xf numFmtId="166" fontId="1" fillId="0" borderId="16" xfId="0" applyNumberFormat="1" applyFont="1" applyBorder="1" applyAlignment="1">
      <alignment horizontal="right" wrapText="1" readingOrder="1"/>
    </xf>
    <xf numFmtId="166" fontId="0" fillId="0" borderId="0" xfId="0" applyNumberFormat="1" applyFont="1" applyAlignment="1">
      <alignment horizontal="right" wrapText="1" readingOrder="1"/>
    </xf>
    <xf numFmtId="166" fontId="0" fillId="0" borderId="0" xfId="1" applyNumberFormat="1" applyFont="1" applyAlignment="1">
      <alignment horizontal="right" wrapText="1" readingOrder="1"/>
    </xf>
    <xf numFmtId="166" fontId="0" fillId="0" borderId="20" xfId="1" applyNumberFormat="1" applyFont="1" applyBorder="1" applyAlignment="1">
      <alignment horizontal="right" wrapText="1" readingOrder="1"/>
    </xf>
    <xf numFmtId="166" fontId="0" fillId="0" borderId="22" xfId="1" applyNumberFormat="1" applyFont="1" applyBorder="1" applyAlignment="1">
      <alignment horizontal="right" wrapText="1" readingOrder="1"/>
    </xf>
    <xf numFmtId="0" fontId="0" fillId="0" borderId="12" xfId="0" applyFont="1" applyBorder="1" applyAlignment="1">
      <alignment horizontal="left" wrapText="1" readingOrder="1"/>
    </xf>
    <xf numFmtId="49" fontId="0" fillId="0" borderId="12" xfId="0" applyNumberFormat="1" applyFont="1" applyBorder="1" applyAlignment="1">
      <alignment horizontal="left" wrapText="1" readingOrder="1"/>
    </xf>
    <xf numFmtId="0" fontId="0" fillId="0" borderId="17" xfId="0" applyFont="1" applyBorder="1" applyAlignment="1">
      <alignment horizontal="left" wrapText="1" readingOrder="1"/>
    </xf>
    <xf numFmtId="49" fontId="1" fillId="0" borderId="13" xfId="0" applyNumberFormat="1" applyFont="1" applyBorder="1" applyAlignment="1">
      <alignment horizontal="right" wrapText="1" readingOrder="1"/>
    </xf>
    <xf numFmtId="49" fontId="2" fillId="0" borderId="11" xfId="0" applyNumberFormat="1" applyFont="1" applyBorder="1" applyAlignment="1">
      <alignment horizontal="left" wrapText="1" readingOrder="1"/>
    </xf>
    <xf numFmtId="49" fontId="7" fillId="0" borderId="11" xfId="0" applyNumberFormat="1" applyFont="1" applyBorder="1" applyAlignment="1">
      <alignment horizontal="left" wrapText="1" readingOrder="1"/>
    </xf>
    <xf numFmtId="49" fontId="0" fillId="0" borderId="11" xfId="0" applyNumberFormat="1" applyFont="1" applyBorder="1" applyAlignment="1">
      <alignment horizontal="left" wrapText="1" readingOrder="1"/>
    </xf>
    <xf numFmtId="49" fontId="8" fillId="0" borderId="14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right" wrapText="1" readingOrder="1"/>
    </xf>
    <xf numFmtId="49" fontId="8" fillId="0" borderId="16" xfId="0" applyNumberFormat="1" applyFont="1" applyBorder="1" applyAlignment="1">
      <alignment horizontal="right" wrapText="1" readingOrder="1"/>
    </xf>
    <xf numFmtId="0" fontId="0" fillId="0" borderId="0" xfId="0" applyNumberFormat="1" applyFont="1" applyAlignment="1">
      <alignment horizontal="center" vertical="top" wrapText="1" readingOrder="1"/>
    </xf>
    <xf numFmtId="0" fontId="0" fillId="0" borderId="0" xfId="0" applyFont="1" applyAlignment="1">
      <alignment horizontal="center" vertical="top" wrapText="1" readingOrder="1"/>
    </xf>
    <xf numFmtId="166" fontId="0" fillId="0" borderId="0" xfId="1" applyNumberFormat="1" applyFont="1" applyFill="1" applyAlignment="1">
      <alignment horizontal="right" vertical="top" wrapText="1" readingOrder="1"/>
    </xf>
    <xf numFmtId="166" fontId="0" fillId="0" borderId="0" xfId="0" applyNumberFormat="1" applyFont="1" applyFill="1" applyAlignment="1">
      <alignment horizontal="right" vertical="top" wrapText="1" readingOrder="1"/>
    </xf>
    <xf numFmtId="166" fontId="0" fillId="0" borderId="11" xfId="0" applyNumberFormat="1" applyFont="1" applyFill="1" applyBorder="1" applyAlignment="1">
      <alignment horizontal="right" wrapText="1" readingOrder="1"/>
    </xf>
    <xf numFmtId="166" fontId="1" fillId="0" borderId="11" xfId="0" applyNumberFormat="1" applyFont="1" applyFill="1" applyBorder="1" applyAlignment="1">
      <alignment horizontal="right" wrapText="1" readingOrder="1"/>
    </xf>
    <xf numFmtId="166" fontId="1" fillId="0" borderId="21" xfId="0" applyNumberFormat="1" applyFont="1" applyFill="1" applyBorder="1" applyAlignment="1">
      <alignment horizontal="right" wrapText="1" readingOrder="1"/>
    </xf>
    <xf numFmtId="166" fontId="1" fillId="0" borderId="16" xfId="0" applyNumberFormat="1" applyFont="1" applyFill="1" applyBorder="1" applyAlignment="1">
      <alignment horizontal="right" wrapText="1" readingOrder="1"/>
    </xf>
    <xf numFmtId="166" fontId="0" fillId="0" borderId="0" xfId="0" applyNumberFormat="1" applyFont="1" applyFill="1" applyAlignment="1">
      <alignment horizontal="right" wrapText="1" readingOrder="1"/>
    </xf>
    <xf numFmtId="49" fontId="1" fillId="0" borderId="15" xfId="0" applyNumberFormat="1" applyFont="1" applyBorder="1" applyAlignment="1">
      <alignment horizontal="right" wrapText="1" readingOrder="1"/>
    </xf>
    <xf numFmtId="0" fontId="6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horizontal="right" vertical="top" wrapText="1" readingOrder="1"/>
    </xf>
    <xf numFmtId="9" fontId="6" fillId="0" borderId="0" xfId="2" applyFont="1" applyAlignment="1">
      <alignment horizontal="right" vertical="top" wrapText="1" readingOrder="1"/>
    </xf>
    <xf numFmtId="166" fontId="6" fillId="0" borderId="0" xfId="0" applyNumberFormat="1" applyFont="1" applyAlignment="1">
      <alignment horizontal="right" vertical="top" wrapText="1" readingOrder="1"/>
    </xf>
    <xf numFmtId="166" fontId="6" fillId="0" borderId="0" xfId="1" applyNumberFormat="1" applyFont="1" applyFill="1" applyAlignment="1">
      <alignment horizontal="right" vertical="top" wrapText="1" readingOrder="1"/>
    </xf>
    <xf numFmtId="166" fontId="6" fillId="0" borderId="0" xfId="1" applyNumberFormat="1" applyFont="1" applyAlignment="1">
      <alignment horizontal="right" vertical="top" wrapText="1" readingOrder="1"/>
    </xf>
    <xf numFmtId="42" fontId="6" fillId="0" borderId="0" xfId="1" applyNumberFormat="1" applyFont="1" applyAlignment="1">
      <alignment horizontal="right" vertical="top" wrapText="1" readingOrder="1"/>
    </xf>
    <xf numFmtId="42" fontId="6" fillId="0" borderId="0" xfId="1" applyNumberFormat="1" applyFont="1" applyFill="1" applyAlignment="1">
      <alignment horizontal="right" vertical="top" wrapText="1" readingOrder="1"/>
    </xf>
    <xf numFmtId="42" fontId="6" fillId="0" borderId="0" xfId="1" applyNumberFormat="1" applyFont="1" applyAlignment="1">
      <alignment horizontal="center" vertical="center" wrapText="1"/>
    </xf>
    <xf numFmtId="44" fontId="6" fillId="0" borderId="0" xfId="1" applyFont="1" applyAlignment="1">
      <alignment horizontal="right" vertical="top" wrapText="1" readingOrder="1"/>
    </xf>
    <xf numFmtId="0" fontId="11" fillId="0" borderId="0" xfId="0" applyNumberFormat="1" applyFont="1" applyAlignment="1">
      <alignment horizontal="right" vertical="top" wrapText="1" readingOrder="1"/>
    </xf>
    <xf numFmtId="0" fontId="11" fillId="0" borderId="0" xfId="0" applyFont="1" applyAlignment="1">
      <alignment horizontal="right" vertical="top" wrapText="1" readingOrder="1"/>
    </xf>
    <xf numFmtId="0" fontId="6" fillId="0" borderId="0" xfId="0" applyNumberFormat="1" applyFont="1" applyAlignment="1">
      <alignment horizontal="right" wrapText="1" readingOrder="1"/>
    </xf>
    <xf numFmtId="49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 readingOrder="1"/>
    </xf>
    <xf numFmtId="166" fontId="1" fillId="0" borderId="0" xfId="1" applyNumberFormat="1" applyFont="1" applyFill="1" applyBorder="1" applyAlignment="1">
      <alignment horizontal="right" readingOrder="1"/>
    </xf>
    <xf numFmtId="166" fontId="1" fillId="0" borderId="0" xfId="1" applyNumberFormat="1" applyFont="1" applyBorder="1" applyAlignment="1">
      <alignment horizontal="right" readingOrder="1"/>
    </xf>
    <xf numFmtId="165" fontId="6" fillId="0" borderId="0" xfId="0" applyNumberFormat="1" applyFont="1" applyBorder="1" applyAlignment="1">
      <alignment horizontal="left" readingOrder="1"/>
    </xf>
    <xf numFmtId="9" fontId="6" fillId="0" borderId="0" xfId="2" applyFont="1" applyBorder="1" applyAlignment="1">
      <alignment horizontal="right" vertical="top" wrapText="1" readingOrder="1"/>
    </xf>
    <xf numFmtId="0" fontId="6" fillId="0" borderId="0" xfId="0" applyNumberFormat="1" applyFont="1" applyBorder="1" applyAlignment="1">
      <alignment horizontal="right" vertical="top" wrapText="1" readingOrder="1"/>
    </xf>
    <xf numFmtId="0" fontId="6" fillId="0" borderId="0" xfId="0" applyFont="1" applyBorder="1" applyAlignment="1">
      <alignment horizontal="right" vertical="top" wrapText="1" readingOrder="1"/>
    </xf>
    <xf numFmtId="49" fontId="5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right" readingOrder="1"/>
    </xf>
    <xf numFmtId="166" fontId="6" fillId="0" borderId="0" xfId="1" applyNumberFormat="1" applyFont="1" applyFill="1" applyBorder="1" applyAlignment="1">
      <alignment horizontal="right" readingOrder="1"/>
    </xf>
    <xf numFmtId="166" fontId="6" fillId="0" borderId="0" xfId="1" applyNumberFormat="1" applyFont="1" applyBorder="1" applyAlignment="1">
      <alignment horizontal="left" readingOrder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readingOrder="1"/>
    </xf>
    <xf numFmtId="166" fontId="1" fillId="0" borderId="0" xfId="0" applyNumberFormat="1" applyFont="1" applyFill="1" applyBorder="1" applyAlignment="1">
      <alignment horizontal="right" readingOrder="1"/>
    </xf>
    <xf numFmtId="49" fontId="6" fillId="0" borderId="0" xfId="0" applyNumberFormat="1" applyFont="1" applyBorder="1" applyAlignment="1">
      <alignment horizontal="left" vertical="top" wrapText="1" readingOrder="1"/>
    </xf>
    <xf numFmtId="166" fontId="6" fillId="0" borderId="0" xfId="0" applyNumberFormat="1" applyFont="1" applyBorder="1" applyAlignment="1">
      <alignment horizontal="right" vertical="top" wrapText="1" readingOrder="1"/>
    </xf>
    <xf numFmtId="166" fontId="6" fillId="0" borderId="0" xfId="1" applyNumberFormat="1" applyFont="1" applyFill="1" applyBorder="1" applyAlignment="1">
      <alignment horizontal="right" vertical="top" wrapText="1" readingOrder="1"/>
    </xf>
    <xf numFmtId="166" fontId="6" fillId="0" borderId="0" xfId="1" applyNumberFormat="1" applyFont="1" applyBorder="1" applyAlignment="1">
      <alignment horizontal="right" vertical="top" wrapText="1" readingOrder="1"/>
    </xf>
    <xf numFmtId="0" fontId="12" fillId="0" borderId="0" xfId="0" applyNumberFormat="1" applyFont="1" applyAlignment="1">
      <alignment horizontal="right" vertical="top" wrapText="1" readingOrder="1"/>
    </xf>
    <xf numFmtId="0" fontId="12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right" vertical="top" wrapText="1" readingOrder="1"/>
    </xf>
    <xf numFmtId="0" fontId="0" fillId="0" borderId="25" xfId="0" applyFont="1" applyBorder="1" applyAlignment="1">
      <alignment horizontal="left" wrapText="1" readingOrder="1"/>
    </xf>
    <xf numFmtId="0" fontId="6" fillId="0" borderId="27" xfId="0" applyFont="1" applyBorder="1" applyAlignment="1">
      <alignment horizontal="left" vertical="top" wrapText="1" readingOrder="1"/>
    </xf>
    <xf numFmtId="49" fontId="1" fillId="0" borderId="26" xfId="0" applyNumberFormat="1" applyFont="1" applyBorder="1" applyAlignment="1">
      <alignment horizontal="right" vertical="top" wrapText="1"/>
    </xf>
    <xf numFmtId="42" fontId="1" fillId="0" borderId="27" xfId="1" applyNumberFormat="1" applyFont="1" applyFill="1" applyBorder="1" applyAlignment="1">
      <alignment wrapText="1" readingOrder="1"/>
    </xf>
    <xf numFmtId="49" fontId="1" fillId="0" borderId="55" xfId="0" applyNumberFormat="1" applyFont="1" applyBorder="1" applyAlignment="1">
      <alignment wrapText="1"/>
    </xf>
    <xf numFmtId="166" fontId="0" fillId="0" borderId="13" xfId="0" applyNumberFormat="1" applyFont="1" applyBorder="1" applyAlignment="1">
      <alignment horizontal="right" wrapText="1" readingOrder="1"/>
    </xf>
    <xf numFmtId="166" fontId="0" fillId="0" borderId="13" xfId="0" applyNumberFormat="1" applyFont="1" applyFill="1" applyBorder="1" applyAlignment="1">
      <alignment horizontal="right" wrapText="1" readingOrder="1"/>
    </xf>
    <xf numFmtId="166" fontId="0" fillId="0" borderId="56" xfId="1" applyNumberFormat="1" applyFont="1" applyBorder="1" applyAlignment="1">
      <alignment horizontal="right" wrapText="1" readingOrder="1"/>
    </xf>
    <xf numFmtId="0" fontId="0" fillId="0" borderId="0" xfId="0" applyFont="1" applyAlignment="1">
      <alignment horizontal="left" vertical="center" wrapText="1" readingOrder="1"/>
    </xf>
    <xf numFmtId="49" fontId="15" fillId="0" borderId="72" xfId="0" applyNumberFormat="1" applyFont="1" applyBorder="1" applyAlignment="1">
      <alignment horizontal="center" vertical="top" wrapText="1" readingOrder="1"/>
    </xf>
    <xf numFmtId="166" fontId="15" fillId="0" borderId="0" xfId="0" applyNumberFormat="1" applyFont="1" applyBorder="1" applyAlignment="1">
      <alignment horizontal="center" vertical="top" wrapText="1" readingOrder="1"/>
    </xf>
    <xf numFmtId="166" fontId="15" fillId="0" borderId="0" xfId="1" applyNumberFormat="1" applyFont="1" applyBorder="1" applyAlignment="1">
      <alignment horizontal="center" vertical="center" wrapText="1" readingOrder="1"/>
    </xf>
    <xf numFmtId="49" fontId="15" fillId="0" borderId="73" xfId="0" applyNumberFormat="1" applyFont="1" applyBorder="1" applyAlignment="1">
      <alignment horizontal="center" vertical="center" wrapText="1"/>
    </xf>
    <xf numFmtId="49" fontId="16" fillId="0" borderId="72" xfId="0" applyNumberFormat="1" applyFont="1" applyBorder="1" applyAlignment="1">
      <alignment horizontal="left" vertical="center"/>
    </xf>
    <xf numFmtId="166" fontId="16" fillId="0" borderId="0" xfId="0" applyNumberFormat="1" applyFont="1" applyBorder="1" applyAlignment="1">
      <alignment horizontal="right" vertical="center" readingOrder="1"/>
    </xf>
    <xf numFmtId="166" fontId="16" fillId="0" borderId="0" xfId="1" applyNumberFormat="1" applyFont="1" applyBorder="1" applyAlignment="1">
      <alignment horizontal="right" vertical="center" readingOrder="1"/>
    </xf>
    <xf numFmtId="49" fontId="16" fillId="0" borderId="73" xfId="0" applyNumberFormat="1" applyFont="1" applyBorder="1" applyAlignment="1">
      <alignment horizontal="left" vertical="center" wrapText="1" readingOrder="1"/>
    </xf>
    <xf numFmtId="49" fontId="17" fillId="0" borderId="72" xfId="0" applyNumberFormat="1" applyFont="1" applyBorder="1" applyAlignment="1">
      <alignment horizontal="left" vertical="center"/>
    </xf>
    <xf numFmtId="166" fontId="17" fillId="0" borderId="0" xfId="1" applyNumberFormat="1" applyFont="1" applyBorder="1" applyAlignment="1">
      <alignment horizontal="right" vertical="center" readingOrder="1"/>
    </xf>
    <xf numFmtId="49" fontId="17" fillId="0" borderId="73" xfId="0" applyNumberFormat="1" applyFont="1" applyBorder="1" applyAlignment="1">
      <alignment horizontal="left" vertical="center" readingOrder="1"/>
    </xf>
    <xf numFmtId="49" fontId="17" fillId="0" borderId="73" xfId="0" applyNumberFormat="1" applyFont="1" applyBorder="1" applyAlignment="1">
      <alignment vertical="center" wrapText="1"/>
    </xf>
    <xf numFmtId="166" fontId="17" fillId="0" borderId="0" xfId="0" applyNumberFormat="1" applyFont="1" applyBorder="1" applyAlignment="1">
      <alignment horizontal="right" vertical="center" readingOrder="1"/>
    </xf>
    <xf numFmtId="49" fontId="16" fillId="0" borderId="73" xfId="0" applyNumberFormat="1" applyFont="1" applyBorder="1" applyAlignment="1">
      <alignment horizontal="left" vertical="center" readingOrder="1"/>
    </xf>
    <xf numFmtId="49" fontId="17" fillId="0" borderId="72" xfId="0" applyNumberFormat="1" applyFont="1" applyBorder="1" applyAlignment="1">
      <alignment vertical="center"/>
    </xf>
    <xf numFmtId="49" fontId="16" fillId="0" borderId="73" xfId="0" applyNumberFormat="1" applyFont="1" applyBorder="1" applyAlignment="1">
      <alignment vertical="center" wrapText="1"/>
    </xf>
    <xf numFmtId="49" fontId="16" fillId="0" borderId="74" xfId="0" applyNumberFormat="1" applyFont="1" applyBorder="1" applyAlignment="1">
      <alignment horizontal="right" vertical="center"/>
    </xf>
    <xf numFmtId="166" fontId="16" fillId="0" borderId="75" xfId="1" applyNumberFormat="1" applyFont="1" applyBorder="1" applyAlignment="1">
      <alignment horizontal="right" vertical="center" readingOrder="1"/>
    </xf>
    <xf numFmtId="166" fontId="16" fillId="0" borderId="75" xfId="0" applyNumberFormat="1" applyFont="1" applyBorder="1" applyAlignment="1">
      <alignment horizontal="right" vertical="top" wrapText="1" readingOrder="1"/>
    </xf>
    <xf numFmtId="49" fontId="16" fillId="0" borderId="76" xfId="0" applyNumberFormat="1" applyFont="1" applyBorder="1" applyAlignment="1">
      <alignment vertical="center" wrapText="1"/>
    </xf>
    <xf numFmtId="49" fontId="20" fillId="0" borderId="36" xfId="0" applyNumberFormat="1" applyFont="1" applyBorder="1" applyAlignment="1">
      <alignment horizontal="center" vertical="top" wrapText="1"/>
    </xf>
    <xf numFmtId="166" fontId="15" fillId="0" borderId="1" xfId="1" applyNumberFormat="1" applyFont="1" applyFill="1" applyBorder="1" applyAlignment="1">
      <alignment horizontal="center" vertical="top" wrapText="1"/>
    </xf>
    <xf numFmtId="0" fontId="15" fillId="0" borderId="1" xfId="1" applyNumberFormat="1" applyFont="1" applyBorder="1" applyAlignment="1">
      <alignment horizontal="center" vertical="top" wrapText="1"/>
    </xf>
    <xf numFmtId="0" fontId="15" fillId="0" borderId="69" xfId="1" applyNumberFormat="1" applyFont="1" applyBorder="1" applyAlignment="1">
      <alignment horizontal="center" vertical="top" wrapText="1"/>
    </xf>
    <xf numFmtId="49" fontId="15" fillId="0" borderId="37" xfId="0" applyNumberFormat="1" applyFont="1" applyBorder="1" applyAlignment="1">
      <alignment horizontal="center" vertical="top" wrapText="1"/>
    </xf>
    <xf numFmtId="0" fontId="17" fillId="0" borderId="36" xfId="0" applyFont="1" applyBorder="1" applyAlignment="1">
      <alignment horizontal="left" vertical="top" wrapText="1" readingOrder="1"/>
    </xf>
    <xf numFmtId="166" fontId="17" fillId="0" borderId="1" xfId="1" applyNumberFormat="1" applyFont="1" applyFill="1" applyBorder="1" applyAlignment="1">
      <alignment horizontal="right" vertical="top" wrapText="1" readingOrder="1"/>
    </xf>
    <xf numFmtId="166" fontId="17" fillId="0" borderId="1" xfId="1" applyNumberFormat="1" applyFont="1" applyBorder="1" applyAlignment="1">
      <alignment horizontal="right" vertical="top" wrapText="1" readingOrder="1"/>
    </xf>
    <xf numFmtId="166" fontId="17" fillId="0" borderId="69" xfId="1" applyNumberFormat="1" applyFont="1" applyBorder="1" applyAlignment="1">
      <alignment horizontal="right" vertical="top" wrapText="1" readingOrder="1"/>
    </xf>
    <xf numFmtId="0" fontId="17" fillId="0" borderId="37" xfId="0" applyFont="1" applyBorder="1" applyAlignment="1">
      <alignment horizontal="left" vertical="top" wrapText="1" readingOrder="1"/>
    </xf>
    <xf numFmtId="0" fontId="17" fillId="0" borderId="40" xfId="0" applyFont="1" applyBorder="1" applyAlignment="1">
      <alignment horizontal="left" vertical="top" wrapText="1" readingOrder="1"/>
    </xf>
    <xf numFmtId="166" fontId="17" fillId="0" borderId="27" xfId="1" applyNumberFormat="1" applyFont="1" applyFill="1" applyBorder="1" applyAlignment="1">
      <alignment horizontal="right" vertical="top" wrapText="1" readingOrder="1"/>
    </xf>
    <xf numFmtId="166" fontId="17" fillId="0" borderId="27" xfId="1" applyNumberFormat="1" applyFont="1" applyBorder="1" applyAlignment="1">
      <alignment horizontal="right" vertical="top" wrapText="1" readingOrder="1"/>
    </xf>
    <xf numFmtId="166" fontId="17" fillId="0" borderId="70" xfId="1" applyNumberFormat="1" applyFont="1" applyBorder="1" applyAlignment="1">
      <alignment horizontal="right" vertical="top" wrapText="1" readingOrder="1"/>
    </xf>
    <xf numFmtId="0" fontId="17" fillId="0" borderId="41" xfId="0" applyFont="1" applyBorder="1" applyAlignment="1">
      <alignment horizontal="left" vertical="top" wrapText="1" readingOrder="1"/>
    </xf>
    <xf numFmtId="0" fontId="16" fillId="0" borderId="42" xfId="0" applyFont="1" applyBorder="1" applyAlignment="1">
      <alignment horizontal="right" vertical="top" wrapText="1" readingOrder="1"/>
    </xf>
    <xf numFmtId="166" fontId="17" fillId="0" borderId="43" xfId="1" applyNumberFormat="1" applyFont="1" applyFill="1" applyBorder="1" applyAlignment="1">
      <alignment horizontal="right" vertical="top" wrapText="1" readingOrder="1"/>
    </xf>
    <xf numFmtId="166" fontId="17" fillId="2" borderId="43" xfId="1" applyNumberFormat="1" applyFont="1" applyFill="1" applyBorder="1" applyAlignment="1">
      <alignment horizontal="right" vertical="top" wrapText="1" readingOrder="1"/>
    </xf>
    <xf numFmtId="166" fontId="17" fillId="2" borderId="71" xfId="1" applyNumberFormat="1" applyFont="1" applyFill="1" applyBorder="1" applyAlignment="1">
      <alignment horizontal="right" vertical="top" wrapText="1" readingOrder="1"/>
    </xf>
    <xf numFmtId="0" fontId="17" fillId="0" borderId="44" xfId="0" applyFont="1" applyBorder="1" applyAlignment="1">
      <alignment horizontal="left" vertical="top" wrapText="1" readingOrder="1"/>
    </xf>
    <xf numFmtId="49" fontId="19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 readingOrder="1"/>
    </xf>
    <xf numFmtId="166" fontId="19" fillId="0" borderId="0" xfId="1" applyNumberFormat="1" applyFont="1" applyFill="1" applyBorder="1" applyAlignment="1">
      <alignment horizontal="right" readingOrder="1"/>
    </xf>
    <xf numFmtId="166" fontId="19" fillId="0" borderId="0" xfId="1" applyNumberFormat="1" applyFont="1" applyBorder="1" applyAlignment="1">
      <alignment horizontal="right" readingOrder="1"/>
    </xf>
    <xf numFmtId="165" fontId="18" fillId="0" borderId="0" xfId="0" applyNumberFormat="1" applyFont="1" applyBorder="1" applyAlignment="1">
      <alignment horizontal="left" readingOrder="1"/>
    </xf>
    <xf numFmtId="49" fontId="15" fillId="0" borderId="32" xfId="0" applyNumberFormat="1" applyFont="1" applyBorder="1" applyAlignment="1">
      <alignment horizontal="center" vertical="top" wrapText="1" readingOrder="1"/>
    </xf>
    <xf numFmtId="166" fontId="15" fillId="0" borderId="19" xfId="1" applyNumberFormat="1" applyFont="1" applyBorder="1" applyAlignment="1">
      <alignment horizontal="center" vertical="top" wrapText="1" readingOrder="1"/>
    </xf>
    <xf numFmtId="166" fontId="15" fillId="0" borderId="9" xfId="0" applyNumberFormat="1" applyFont="1" applyFill="1" applyBorder="1" applyAlignment="1">
      <alignment horizontal="center" vertical="top" wrapText="1" readingOrder="1"/>
    </xf>
    <xf numFmtId="49" fontId="15" fillId="0" borderId="33" xfId="0" applyNumberFormat="1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left"/>
    </xf>
    <xf numFmtId="166" fontId="17" fillId="0" borderId="18" xfId="1" applyNumberFormat="1" applyFont="1" applyBorder="1" applyAlignment="1">
      <alignment horizontal="right" readingOrder="1"/>
    </xf>
    <xf numFmtId="166" fontId="17" fillId="0" borderId="8" xfId="1" applyNumberFormat="1" applyFont="1" applyFill="1" applyBorder="1" applyAlignment="1">
      <alignment horizontal="right" readingOrder="1"/>
    </xf>
    <xf numFmtId="49" fontId="17" fillId="0" borderId="33" xfId="0" applyNumberFormat="1" applyFont="1" applyBorder="1" applyAlignment="1">
      <alignment horizontal="left" vertical="top" wrapText="1" readingOrder="1"/>
    </xf>
    <xf numFmtId="49" fontId="17" fillId="0" borderId="33" xfId="0" applyNumberFormat="1" applyFont="1" applyBorder="1" applyAlignment="1">
      <alignment horizontal="left" wrapText="1" readingOrder="1"/>
    </xf>
    <xf numFmtId="49" fontId="17" fillId="0" borderId="34" xfId="0" applyNumberFormat="1" applyFont="1" applyBorder="1" applyAlignment="1">
      <alignment horizontal="left" vertical="top" wrapText="1"/>
    </xf>
    <xf numFmtId="49" fontId="17" fillId="0" borderId="35" xfId="0" applyNumberFormat="1" applyFont="1" applyBorder="1" applyAlignment="1">
      <alignment horizontal="left" vertical="top" wrapText="1"/>
    </xf>
    <xf numFmtId="49" fontId="17" fillId="0" borderId="45" xfId="0" applyNumberFormat="1" applyFont="1" applyBorder="1" applyAlignment="1">
      <alignment horizontal="left"/>
    </xf>
    <xf numFmtId="166" fontId="17" fillId="0" borderId="28" xfId="1" applyNumberFormat="1" applyFont="1" applyBorder="1" applyAlignment="1">
      <alignment horizontal="right" readingOrder="1"/>
    </xf>
    <xf numFmtId="166" fontId="17" fillId="0" borderId="28" xfId="1" applyNumberFormat="1" applyFont="1" applyFill="1" applyBorder="1" applyAlignment="1">
      <alignment horizontal="right" readingOrder="1"/>
    </xf>
    <xf numFmtId="49" fontId="17" fillId="0" borderId="39" xfId="0" applyNumberFormat="1" applyFont="1" applyBorder="1" applyAlignment="1">
      <alignment horizontal="left" vertical="top" wrapText="1"/>
    </xf>
    <xf numFmtId="49" fontId="17" fillId="0" borderId="46" xfId="0" applyNumberFormat="1" applyFont="1" applyBorder="1" applyAlignment="1">
      <alignment horizontal="right"/>
    </xf>
    <xf numFmtId="166" fontId="17" fillId="0" borderId="47" xfId="0" applyNumberFormat="1" applyFont="1" applyBorder="1" applyAlignment="1">
      <alignment horizontal="right" readingOrder="1"/>
    </xf>
    <xf numFmtId="49" fontId="17" fillId="0" borderId="48" xfId="0" applyNumberFormat="1" applyFont="1" applyBorder="1" applyAlignment="1">
      <alignment vertical="top" wrapText="1"/>
    </xf>
    <xf numFmtId="49" fontId="15" fillId="0" borderId="36" xfId="0" applyNumberFormat="1" applyFont="1" applyBorder="1" applyAlignment="1">
      <alignment horizontal="center" vertical="top" wrapText="1" readingOrder="1"/>
    </xf>
    <xf numFmtId="42" fontId="15" fillId="0" borderId="9" xfId="1" applyNumberFormat="1" applyFont="1" applyBorder="1" applyAlignment="1">
      <alignment horizontal="center" vertical="top" wrapText="1" readingOrder="1"/>
    </xf>
    <xf numFmtId="42" fontId="15" fillId="0" borderId="9" xfId="1" applyNumberFormat="1" applyFont="1" applyFill="1" applyBorder="1" applyAlignment="1">
      <alignment horizontal="center" vertical="top" wrapText="1" readingOrder="1"/>
    </xf>
    <xf numFmtId="49" fontId="15" fillId="0" borderId="37" xfId="0" applyNumberFormat="1" applyFont="1" applyBorder="1" applyAlignment="1">
      <alignment horizontal="center" vertical="center" wrapText="1"/>
    </xf>
    <xf numFmtId="49" fontId="16" fillId="0" borderId="49" xfId="0" applyNumberFormat="1" applyFont="1" applyBorder="1" applyAlignment="1">
      <alignment vertical="top" wrapText="1"/>
    </xf>
    <xf numFmtId="42" fontId="17" fillId="0" borderId="5" xfId="1" applyNumberFormat="1" applyFont="1" applyBorder="1" applyAlignment="1">
      <alignment horizontal="center" vertical="center" wrapText="1"/>
    </xf>
    <xf numFmtId="42" fontId="17" fillId="0" borderId="4" xfId="1" applyNumberFormat="1" applyFont="1" applyFill="1" applyBorder="1" applyAlignment="1">
      <alignment wrapText="1" readingOrder="1"/>
    </xf>
    <xf numFmtId="0" fontId="17" fillId="0" borderId="50" xfId="0" applyFont="1" applyBorder="1" applyAlignment="1">
      <alignment horizontal="left" vertical="top" wrapText="1" readingOrder="1"/>
    </xf>
    <xf numFmtId="49" fontId="17" fillId="0" borderId="51" xfId="0" applyNumberFormat="1" applyFont="1" applyBorder="1" applyAlignment="1">
      <alignment vertical="top" wrapText="1"/>
    </xf>
    <xf numFmtId="42" fontId="17" fillId="0" borderId="1" xfId="1" applyNumberFormat="1" applyFont="1" applyBorder="1" applyAlignment="1">
      <alignment horizontal="center" vertical="center" wrapText="1"/>
    </xf>
    <xf numFmtId="42" fontId="17" fillId="0" borderId="1" xfId="1" applyNumberFormat="1" applyFont="1" applyFill="1" applyBorder="1" applyAlignment="1">
      <alignment wrapText="1" readingOrder="1"/>
    </xf>
    <xf numFmtId="49" fontId="17" fillId="0" borderId="37" xfId="0" applyNumberFormat="1" applyFont="1" applyBorder="1" applyAlignment="1">
      <alignment horizontal="left" vertical="top" wrapText="1" readingOrder="1"/>
    </xf>
    <xf numFmtId="42" fontId="17" fillId="0" borderId="1" xfId="1" applyNumberFormat="1" applyFont="1" applyFill="1" applyBorder="1" applyAlignment="1">
      <alignment vertical="center" wrapText="1" readingOrder="1"/>
    </xf>
    <xf numFmtId="0" fontId="17" fillId="0" borderId="38" xfId="0" applyFont="1" applyBorder="1" applyAlignment="1">
      <alignment vertical="top" wrapText="1"/>
    </xf>
    <xf numFmtId="42" fontId="17" fillId="0" borderId="23" xfId="1" applyNumberFormat="1" applyFont="1" applyBorder="1" applyAlignment="1">
      <alignment horizontal="center" vertical="center" wrapText="1"/>
    </xf>
    <xf numFmtId="42" fontId="17" fillId="0" borderId="23" xfId="1" applyNumberFormat="1" applyFont="1" applyFill="1" applyBorder="1" applyAlignment="1">
      <alignment wrapText="1" readingOrder="1"/>
    </xf>
    <xf numFmtId="0" fontId="17" fillId="0" borderId="39" xfId="0" applyFont="1" applyBorder="1" applyAlignment="1">
      <alignment horizontal="left" vertical="top" wrapText="1" readingOrder="1"/>
    </xf>
    <xf numFmtId="0" fontId="17" fillId="0" borderId="52" xfId="0" applyFont="1" applyBorder="1" applyAlignment="1">
      <alignment horizontal="right" vertical="top" wrapText="1"/>
    </xf>
    <xf numFmtId="42" fontId="17" fillId="0" borderId="53" xfId="1" applyNumberFormat="1" applyFont="1" applyBorder="1" applyAlignment="1">
      <alignment wrapText="1" readingOrder="1"/>
    </xf>
    <xf numFmtId="0" fontId="17" fillId="0" borderId="54" xfId="0" applyFont="1" applyBorder="1" applyAlignment="1">
      <alignment horizontal="left" vertical="top" wrapText="1" readingOrder="1"/>
    </xf>
    <xf numFmtId="49" fontId="15" fillId="0" borderId="60" xfId="0" applyNumberFormat="1" applyFont="1" applyBorder="1" applyAlignment="1">
      <alignment horizontal="center" wrapText="1" readingOrder="1"/>
    </xf>
    <xf numFmtId="166" fontId="15" fillId="0" borderId="9" xfId="1" applyNumberFormat="1" applyFont="1" applyBorder="1" applyAlignment="1">
      <alignment horizontal="right" vertical="top" wrapText="1" readingOrder="1"/>
    </xf>
    <xf numFmtId="49" fontId="17" fillId="0" borderId="61" xfId="0" applyNumberFormat="1" applyFont="1" applyBorder="1" applyAlignment="1">
      <alignment horizontal="center" vertical="center" wrapText="1"/>
    </xf>
    <xf numFmtId="49" fontId="18" fillId="0" borderId="62" xfId="0" applyNumberFormat="1" applyFont="1" applyBorder="1" applyAlignment="1">
      <alignment horizontal="left" wrapText="1" readingOrder="1"/>
    </xf>
    <xf numFmtId="166" fontId="18" fillId="0" borderId="20" xfId="1" applyNumberFormat="1" applyFont="1" applyBorder="1" applyAlignment="1">
      <alignment horizontal="right" wrapText="1" readingOrder="1"/>
    </xf>
    <xf numFmtId="166" fontId="18" fillId="0" borderId="10" xfId="0" applyNumberFormat="1" applyFont="1" applyFill="1" applyBorder="1" applyAlignment="1">
      <alignment horizontal="right" wrapText="1" readingOrder="1"/>
    </xf>
    <xf numFmtId="49" fontId="18" fillId="0" borderId="63" xfId="0" applyNumberFormat="1" applyFont="1" applyBorder="1" applyAlignment="1">
      <alignment horizontal="left" wrapText="1" readingOrder="1"/>
    </xf>
    <xf numFmtId="166" fontId="18" fillId="0" borderId="11" xfId="0" applyNumberFormat="1" applyFont="1" applyFill="1" applyBorder="1" applyAlignment="1">
      <alignment horizontal="right" wrapText="1" readingOrder="1"/>
    </xf>
    <xf numFmtId="49" fontId="18" fillId="0" borderId="64" xfId="0" applyNumberFormat="1" applyFont="1" applyBorder="1" applyAlignment="1">
      <alignment horizontal="left" wrapText="1" readingOrder="1"/>
    </xf>
    <xf numFmtId="49" fontId="19" fillId="0" borderId="65" xfId="0" applyNumberFormat="1" applyFont="1" applyBorder="1" applyAlignment="1">
      <alignment horizontal="left" wrapText="1" readingOrder="1"/>
    </xf>
    <xf numFmtId="0" fontId="18" fillId="0" borderId="64" xfId="0" applyFont="1" applyBorder="1" applyAlignment="1">
      <alignment horizontal="left" wrapText="1" readingOrder="1"/>
    </xf>
    <xf numFmtId="49" fontId="18" fillId="0" borderId="65" xfId="0" applyNumberFormat="1" applyFont="1" applyBorder="1" applyAlignment="1">
      <alignment horizontal="left" wrapText="1" readingOrder="1"/>
    </xf>
    <xf numFmtId="49" fontId="19" fillId="0" borderId="65" xfId="0" applyNumberFormat="1" applyFont="1" applyBorder="1" applyAlignment="1">
      <alignment wrapText="1"/>
    </xf>
    <xf numFmtId="166" fontId="18" fillId="0" borderId="1" xfId="0" applyNumberFormat="1" applyFont="1" applyFill="1" applyBorder="1" applyAlignment="1">
      <alignment horizontal="right" wrapText="1" readingOrder="1"/>
    </xf>
    <xf numFmtId="0" fontId="18" fillId="0" borderId="37" xfId="0" applyFont="1" applyBorder="1" applyAlignment="1">
      <alignment horizontal="right" wrapText="1" readingOrder="1"/>
    </xf>
    <xf numFmtId="49" fontId="18" fillId="0" borderId="38" xfId="0" applyNumberFormat="1" applyFont="1" applyBorder="1" applyAlignment="1">
      <alignment horizontal="left" wrapText="1" readingOrder="1"/>
    </xf>
    <xf numFmtId="166" fontId="18" fillId="0" borderId="24" xfId="1" applyNumberFormat="1" applyFont="1" applyBorder="1" applyAlignment="1">
      <alignment horizontal="right" wrapText="1" readingOrder="1"/>
    </xf>
    <xf numFmtId="166" fontId="18" fillId="0" borderId="23" xfId="0" applyNumberFormat="1" applyFont="1" applyFill="1" applyBorder="1" applyAlignment="1">
      <alignment horizontal="right" wrapText="1" readingOrder="1"/>
    </xf>
    <xf numFmtId="49" fontId="18" fillId="0" borderId="39" xfId="0" applyNumberFormat="1" applyFont="1" applyBorder="1" applyAlignment="1">
      <alignment horizontal="left" wrapText="1" readingOrder="1"/>
    </xf>
    <xf numFmtId="49" fontId="19" fillId="0" borderId="66" xfId="0" applyNumberFormat="1" applyFont="1" applyBorder="1" applyAlignment="1">
      <alignment horizontal="right" wrapText="1" readingOrder="1"/>
    </xf>
    <xf numFmtId="166" fontId="19" fillId="0" borderId="67" xfId="0" applyNumberFormat="1" applyFont="1" applyBorder="1" applyAlignment="1">
      <alignment horizontal="right" wrapText="1" readingOrder="1"/>
    </xf>
    <xf numFmtId="0" fontId="18" fillId="0" borderId="68" xfId="0" applyFont="1" applyBorder="1" applyAlignment="1">
      <alignment horizontal="left" wrapText="1" readingOrder="1"/>
    </xf>
    <xf numFmtId="0" fontId="13" fillId="0" borderId="29" xfId="0" applyFont="1" applyBorder="1" applyAlignment="1">
      <alignment horizontal="center" vertical="top" wrapText="1" readingOrder="1"/>
    </xf>
    <xf numFmtId="0" fontId="14" fillId="0" borderId="30" xfId="0" applyFont="1" applyBorder="1" applyAlignment="1">
      <alignment horizontal="center" vertical="top" wrapText="1" readingOrder="1"/>
    </xf>
    <xf numFmtId="0" fontId="14" fillId="0" borderId="31" xfId="0" applyFont="1" applyBorder="1" applyAlignment="1">
      <alignment horizontal="center" vertical="top" wrapText="1" readingOrder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top" wrapText="1" readingOrder="1"/>
    </xf>
    <xf numFmtId="0" fontId="13" fillId="0" borderId="30" xfId="0" applyNumberFormat="1" applyFont="1" applyBorder="1" applyAlignment="1">
      <alignment horizontal="center" vertical="top" wrapText="1" readingOrder="1"/>
    </xf>
    <xf numFmtId="0" fontId="13" fillId="0" borderId="31" xfId="0" applyNumberFormat="1" applyFont="1" applyBorder="1" applyAlignment="1">
      <alignment horizontal="center" vertical="top" wrapText="1" readingOrder="1"/>
    </xf>
    <xf numFmtId="49" fontId="13" fillId="0" borderId="57" xfId="0" applyNumberFormat="1" applyFont="1" applyBorder="1" applyAlignment="1">
      <alignment horizontal="center" wrapText="1" readingOrder="1"/>
    </xf>
    <xf numFmtId="49" fontId="13" fillId="0" borderId="58" xfId="0" applyNumberFormat="1" applyFont="1" applyBorder="1" applyAlignment="1">
      <alignment horizontal="center" wrapText="1" readingOrder="1"/>
    </xf>
    <xf numFmtId="49" fontId="13" fillId="0" borderId="59" xfId="0" applyNumberFormat="1" applyFont="1" applyBorder="1" applyAlignment="1">
      <alignment horizont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3F3F3F"/>
      <rgbColor rgb="FFBFBFBF"/>
      <rgbColor rgb="FF7F7F7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1"/>
  <sheetViews>
    <sheetView showGridLines="0" workbookViewId="0">
      <pane ySplit="2" topLeftCell="A17" activePane="bottomLeft" state="frozen"/>
      <selection pane="bottomLeft" activeCell="H19" sqref="H19"/>
    </sheetView>
  </sheetViews>
  <sheetFormatPr defaultColWidth="16.375" defaultRowHeight="21.75" customHeight="1" x14ac:dyDescent="0.25"/>
  <cols>
    <col min="1" max="1" width="30.25" style="1" customWidth="1"/>
    <col min="2" max="4" width="14.5" style="1" customWidth="1"/>
    <col min="5" max="5" width="16.375" style="1" hidden="1" customWidth="1"/>
    <col min="6" max="6" width="26.25" style="1" customWidth="1"/>
    <col min="7" max="256" width="16.375" style="1" customWidth="1"/>
  </cols>
  <sheetData>
    <row r="1" spans="1:6" ht="22.9" customHeight="1" x14ac:dyDescent="0.25">
      <c r="A1" s="2" t="s">
        <v>0</v>
      </c>
      <c r="B1" s="3"/>
      <c r="C1" s="3"/>
      <c r="D1" s="3"/>
      <c r="E1" s="4"/>
      <c r="F1" s="5"/>
    </row>
    <row r="2" spans="1:6" ht="23.1" customHeight="1" x14ac:dyDescent="0.25">
      <c r="A2" s="6" t="s">
        <v>1</v>
      </c>
      <c r="B2" s="7" t="s">
        <v>2</v>
      </c>
      <c r="C2" s="7" t="s">
        <v>3</v>
      </c>
      <c r="D2" s="7" t="s">
        <v>4</v>
      </c>
      <c r="E2" s="8"/>
      <c r="F2" s="7" t="s">
        <v>5</v>
      </c>
    </row>
    <row r="3" spans="1:6" ht="23.1" customHeight="1" x14ac:dyDescent="0.25">
      <c r="A3" s="9" t="s">
        <v>6</v>
      </c>
      <c r="B3" s="10"/>
      <c r="C3" s="11"/>
      <c r="D3" s="11"/>
      <c r="E3" s="12"/>
      <c r="F3" s="12"/>
    </row>
    <row r="4" spans="1:6" ht="37.9" customHeight="1" x14ac:dyDescent="0.25">
      <c r="A4" s="13" t="s">
        <v>7</v>
      </c>
      <c r="B4" s="14">
        <v>51000</v>
      </c>
      <c r="C4" s="15">
        <v>51000</v>
      </c>
      <c r="D4" s="15"/>
      <c r="E4" s="16" t="s">
        <v>8</v>
      </c>
      <c r="F4" s="16" t="s">
        <v>9</v>
      </c>
    </row>
    <row r="5" spans="1:6" ht="22.9" customHeight="1" x14ac:dyDescent="0.25">
      <c r="A5" s="13" t="s">
        <v>10</v>
      </c>
      <c r="B5" s="17">
        <v>-1000</v>
      </c>
      <c r="C5" s="18">
        <v>-1000</v>
      </c>
      <c r="D5" s="18"/>
      <c r="E5" s="16" t="s">
        <v>11</v>
      </c>
      <c r="F5" s="16" t="s">
        <v>12</v>
      </c>
    </row>
    <row r="6" spans="1:6" ht="22.9" customHeight="1" x14ac:dyDescent="0.25">
      <c r="A6" s="19" t="s">
        <v>13</v>
      </c>
      <c r="B6" s="20">
        <f>SUM(B4:B5)</f>
        <v>50000</v>
      </c>
      <c r="C6" s="21">
        <f>SUM(C4:C5)</f>
        <v>50000</v>
      </c>
      <c r="D6" s="21">
        <f>SUM(D4:D5)</f>
        <v>0</v>
      </c>
      <c r="E6" s="22"/>
      <c r="F6" s="22"/>
    </row>
    <row r="7" spans="1:6" ht="22.9" customHeight="1" x14ac:dyDescent="0.25">
      <c r="A7" s="23"/>
      <c r="B7" s="17"/>
      <c r="C7" s="18"/>
      <c r="D7" s="18"/>
      <c r="E7" s="22"/>
      <c r="F7" s="22"/>
    </row>
    <row r="8" spans="1:6" ht="22.9" customHeight="1" x14ac:dyDescent="0.25">
      <c r="A8" s="13" t="s">
        <v>14</v>
      </c>
      <c r="B8" s="14">
        <v>15264</v>
      </c>
      <c r="C8" s="15">
        <v>15264</v>
      </c>
      <c r="D8" s="15"/>
      <c r="E8" s="16" t="s">
        <v>15</v>
      </c>
      <c r="F8" s="16" t="s">
        <v>16</v>
      </c>
    </row>
    <row r="9" spans="1:6" ht="22.9" customHeight="1" x14ac:dyDescent="0.25">
      <c r="A9" s="13" t="s">
        <v>17</v>
      </c>
      <c r="B9" s="14">
        <v>0</v>
      </c>
      <c r="C9" s="15">
        <v>0</v>
      </c>
      <c r="D9" s="15"/>
      <c r="E9" s="24"/>
      <c r="F9" s="22"/>
    </row>
    <row r="10" spans="1:6" ht="22.9" customHeight="1" x14ac:dyDescent="0.25">
      <c r="A10" s="13" t="s">
        <v>18</v>
      </c>
      <c r="B10" s="14">
        <v>0</v>
      </c>
      <c r="C10" s="15">
        <v>0</v>
      </c>
      <c r="D10" s="15"/>
      <c r="E10" s="24"/>
      <c r="F10" s="22"/>
    </row>
    <row r="11" spans="1:6" ht="22.9" customHeight="1" x14ac:dyDescent="0.25">
      <c r="A11" s="19" t="s">
        <v>19</v>
      </c>
      <c r="B11" s="20">
        <f>SUM(B6,B8,B9)+B10</f>
        <v>65264</v>
      </c>
      <c r="C11" s="21">
        <f>SUM(C6,C8,C9)+C10</f>
        <v>65264</v>
      </c>
      <c r="D11" s="21">
        <f>SUM(D6,D8,D9)+D10</f>
        <v>0</v>
      </c>
      <c r="E11" s="24"/>
      <c r="F11" s="22"/>
    </row>
    <row r="12" spans="1:6" ht="22.9" customHeight="1" x14ac:dyDescent="0.25">
      <c r="A12" s="25"/>
      <c r="B12" s="17"/>
      <c r="C12" s="18"/>
      <c r="D12" s="18"/>
      <c r="E12" s="24"/>
      <c r="F12" s="22"/>
    </row>
    <row r="13" spans="1:6" ht="22.9" customHeight="1" x14ac:dyDescent="0.25">
      <c r="A13" s="26" t="s">
        <v>20</v>
      </c>
      <c r="B13" s="27" t="s">
        <v>2</v>
      </c>
      <c r="C13" s="28" t="s">
        <v>3</v>
      </c>
      <c r="D13" s="28" t="s">
        <v>4</v>
      </c>
      <c r="E13" s="24"/>
      <c r="F13" s="22"/>
    </row>
    <row r="14" spans="1:6" ht="22.9" customHeight="1" x14ac:dyDescent="0.25">
      <c r="A14" s="25"/>
      <c r="B14" s="17"/>
      <c r="C14" s="18"/>
      <c r="D14" s="18"/>
      <c r="E14" s="24"/>
      <c r="F14" s="22"/>
    </row>
    <row r="15" spans="1:6" ht="22.9" customHeight="1" x14ac:dyDescent="0.25">
      <c r="A15" s="13" t="s">
        <v>21</v>
      </c>
      <c r="B15" s="17"/>
      <c r="C15" s="18">
        <v>43828</v>
      </c>
      <c r="D15" s="18"/>
      <c r="E15" s="24"/>
      <c r="F15" s="16" t="s">
        <v>22</v>
      </c>
    </row>
    <row r="16" spans="1:6" ht="22.9" customHeight="1" x14ac:dyDescent="0.25">
      <c r="A16" s="13" t="s">
        <v>23</v>
      </c>
      <c r="B16" s="17"/>
      <c r="C16" s="18">
        <f>Facilities!B14</f>
        <v>0</v>
      </c>
      <c r="D16" s="18"/>
      <c r="E16" s="22"/>
      <c r="F16" s="16" t="s">
        <v>22</v>
      </c>
    </row>
    <row r="17" spans="1:6" ht="22.9" customHeight="1" x14ac:dyDescent="0.25">
      <c r="A17" s="13" t="s">
        <v>24</v>
      </c>
      <c r="B17" s="17"/>
      <c r="C17" s="18">
        <v>4792</v>
      </c>
      <c r="D17" s="18"/>
      <c r="E17" s="22"/>
      <c r="F17" s="16" t="s">
        <v>22</v>
      </c>
    </row>
    <row r="18" spans="1:6" ht="22.9" customHeight="1" x14ac:dyDescent="0.25">
      <c r="A18" s="23"/>
      <c r="B18" s="14"/>
      <c r="C18" s="15"/>
      <c r="D18" s="15">
        <v>0</v>
      </c>
      <c r="E18" s="22"/>
      <c r="F18" s="22"/>
    </row>
    <row r="19" spans="1:6" ht="22.9" customHeight="1" x14ac:dyDescent="0.25">
      <c r="A19" s="19" t="s">
        <v>25</v>
      </c>
      <c r="B19" s="20"/>
      <c r="C19" s="21">
        <f>SUM(C15:C18)</f>
        <v>48620</v>
      </c>
      <c r="D19" s="21">
        <f>SUM(D15:D18)</f>
        <v>0</v>
      </c>
      <c r="E19" s="22"/>
      <c r="F19" s="22"/>
    </row>
    <row r="20" spans="1:6" ht="22.9" customHeight="1" x14ac:dyDescent="0.25">
      <c r="A20" s="25"/>
      <c r="B20" s="20"/>
      <c r="C20" s="21"/>
      <c r="D20" s="21"/>
      <c r="E20" s="22"/>
      <c r="F20" s="22"/>
    </row>
    <row r="21" spans="1:6" ht="22.9" customHeight="1" x14ac:dyDescent="0.25">
      <c r="A21" s="19" t="s">
        <v>26</v>
      </c>
      <c r="B21" s="20"/>
      <c r="C21" s="21">
        <f>SUM(C11-C19)</f>
        <v>16644</v>
      </c>
      <c r="D21" s="21">
        <f>SUM(D11-D19)</f>
        <v>0</v>
      </c>
      <c r="E21" s="22"/>
      <c r="F21" s="16" t="s">
        <v>22</v>
      </c>
    </row>
  </sheetData>
  <pageMargins left="1" right="1" top="1" bottom="1" header="0.25" footer="0.25"/>
  <pageSetup scale="83" orientation="landscape" horizontalDpi="4294967293" verticalDpi="4294967293" r:id="rId1"/>
  <headerFooter>
    <oddFooter>&amp;C&amp;"Helvetica,Regular"&amp;12&amp;K000000&amp;P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B476-70EB-483E-B180-BA824D49B526}">
  <dimension ref="A1:D23"/>
  <sheetViews>
    <sheetView tabSelected="1" zoomScaleNormal="100" workbookViewId="0">
      <selection activeCell="E9" sqref="E9"/>
    </sheetView>
  </sheetViews>
  <sheetFormatPr defaultRowHeight="15.75" x14ac:dyDescent="0.25"/>
  <cols>
    <col min="1" max="1" width="35" customWidth="1"/>
    <col min="2" max="2" width="15.5" hidden="1" customWidth="1"/>
    <col min="3" max="3" width="21.125" customWidth="1"/>
    <col min="4" max="4" width="43" customWidth="1"/>
  </cols>
  <sheetData>
    <row r="1" spans="1:4" s="76" customFormat="1" ht="20.25" x14ac:dyDescent="0.25">
      <c r="A1" s="214" t="s">
        <v>94</v>
      </c>
      <c r="B1" s="215"/>
      <c r="C1" s="215"/>
      <c r="D1" s="216"/>
    </row>
    <row r="2" spans="1:4" s="33" customFormat="1" ht="15" x14ac:dyDescent="0.25">
      <c r="A2" s="109"/>
      <c r="B2" s="110" t="s">
        <v>56</v>
      </c>
      <c r="C2" s="111" t="s">
        <v>97</v>
      </c>
      <c r="D2" s="112" t="s">
        <v>28</v>
      </c>
    </row>
    <row r="3" spans="1:4" s="99" customFormat="1" ht="15" x14ac:dyDescent="0.25">
      <c r="A3" s="113" t="s">
        <v>60</v>
      </c>
      <c r="B3" s="114"/>
      <c r="C3" s="115"/>
      <c r="D3" s="116"/>
    </row>
    <row r="4" spans="1:4" s="33" customFormat="1" ht="15" x14ac:dyDescent="0.25">
      <c r="A4" s="117" t="s">
        <v>57</v>
      </c>
      <c r="B4" s="118">
        <v>52198</v>
      </c>
      <c r="C4" s="118">
        <v>56100</v>
      </c>
      <c r="D4" s="119" t="s">
        <v>93</v>
      </c>
    </row>
    <row r="5" spans="1:4" s="33" customFormat="1" ht="15" x14ac:dyDescent="0.25">
      <c r="A5" s="117" t="s">
        <v>58</v>
      </c>
      <c r="B5" s="118">
        <v>14688</v>
      </c>
      <c r="C5" s="118">
        <v>11520</v>
      </c>
      <c r="D5" s="120" t="s">
        <v>101</v>
      </c>
    </row>
    <row r="6" spans="1:4" s="33" customFormat="1" ht="15" x14ac:dyDescent="0.25">
      <c r="A6" s="117"/>
      <c r="B6" s="118"/>
      <c r="C6" s="118"/>
      <c r="D6" s="120"/>
    </row>
    <row r="7" spans="1:4" s="33" customFormat="1" ht="15" x14ac:dyDescent="0.25">
      <c r="A7" s="117"/>
      <c r="B7" s="121"/>
      <c r="C7" s="118"/>
      <c r="D7" s="120"/>
    </row>
    <row r="8" spans="1:4" s="99" customFormat="1" ht="15" x14ac:dyDescent="0.25">
      <c r="A8" s="113" t="s">
        <v>59</v>
      </c>
      <c r="B8" s="115">
        <f>SUM(B4:B7)</f>
        <v>66886</v>
      </c>
      <c r="C8" s="115">
        <f>SUM(C4:C7)</f>
        <v>67620</v>
      </c>
      <c r="D8" s="122"/>
    </row>
    <row r="9" spans="1:4" s="33" customFormat="1" ht="15" x14ac:dyDescent="0.25">
      <c r="A9" s="117"/>
      <c r="B9" s="121"/>
      <c r="C9" s="118"/>
      <c r="D9" s="119"/>
    </row>
    <row r="10" spans="1:4" s="99" customFormat="1" ht="15" x14ac:dyDescent="0.25">
      <c r="A10" s="113" t="s">
        <v>61</v>
      </c>
      <c r="B10" s="114"/>
      <c r="C10" s="115"/>
      <c r="D10" s="122"/>
    </row>
    <row r="11" spans="1:4" s="33" customFormat="1" ht="15" x14ac:dyDescent="0.25">
      <c r="A11" s="123" t="s">
        <v>62</v>
      </c>
      <c r="B11" s="121">
        <v>10100</v>
      </c>
      <c r="C11" s="118">
        <f>Facilities!D9</f>
        <v>8700</v>
      </c>
      <c r="D11" s="120" t="s">
        <v>70</v>
      </c>
    </row>
    <row r="12" spans="1:4" s="33" customFormat="1" ht="15" x14ac:dyDescent="0.25">
      <c r="A12" s="123" t="s">
        <v>63</v>
      </c>
      <c r="B12" s="121">
        <v>41841</v>
      </c>
      <c r="C12" s="118">
        <f>Grounds!D11</f>
        <v>39840</v>
      </c>
      <c r="D12" s="120" t="s">
        <v>70</v>
      </c>
    </row>
    <row r="13" spans="1:4" s="33" customFormat="1" ht="15" x14ac:dyDescent="0.25">
      <c r="A13" s="123" t="s">
        <v>64</v>
      </c>
      <c r="B13" s="121">
        <v>5339</v>
      </c>
      <c r="C13" s="118">
        <f>Admin!D13</f>
        <v>6180</v>
      </c>
      <c r="D13" s="120" t="s">
        <v>70</v>
      </c>
    </row>
    <row r="14" spans="1:4" s="33" customFormat="1" ht="15" x14ac:dyDescent="0.25">
      <c r="A14" s="123" t="s">
        <v>68</v>
      </c>
      <c r="B14" s="121">
        <v>0</v>
      </c>
      <c r="C14" s="118">
        <f>' Capital_R'!C16</f>
        <v>7000</v>
      </c>
      <c r="D14" s="120" t="s">
        <v>70</v>
      </c>
    </row>
    <row r="15" spans="1:4" s="33" customFormat="1" ht="15" x14ac:dyDescent="0.25">
      <c r="A15" s="123"/>
      <c r="B15" s="121"/>
      <c r="C15" s="118"/>
      <c r="D15" s="119"/>
    </row>
    <row r="16" spans="1:4" s="99" customFormat="1" ht="15" x14ac:dyDescent="0.25">
      <c r="A16" s="113" t="s">
        <v>65</v>
      </c>
      <c r="B16" s="115">
        <f>SUM(B11:B15)</f>
        <v>57280</v>
      </c>
      <c r="C16" s="115">
        <f>SUM(C11:C15)</f>
        <v>61720</v>
      </c>
      <c r="D16" s="124"/>
    </row>
    <row r="17" spans="1:4" s="99" customFormat="1" ht="15" x14ac:dyDescent="0.25">
      <c r="A17" s="113"/>
      <c r="B17" s="114"/>
      <c r="C17" s="115"/>
      <c r="D17" s="120"/>
    </row>
    <row r="18" spans="1:4" s="99" customFormat="1" ht="15" x14ac:dyDescent="0.25">
      <c r="A18" s="113" t="s">
        <v>69</v>
      </c>
      <c r="B18" s="115">
        <f>B8-B16</f>
        <v>9606</v>
      </c>
      <c r="C18" s="115">
        <f>C8-C16</f>
        <v>5900</v>
      </c>
      <c r="D18" s="120" t="s">
        <v>69</v>
      </c>
    </row>
    <row r="19" spans="1:4" s="99" customFormat="1" ht="15" x14ac:dyDescent="0.25">
      <c r="A19" s="113" t="s">
        <v>111</v>
      </c>
      <c r="B19" s="115">
        <f>-B18</f>
        <v>-9606</v>
      </c>
      <c r="C19" s="115">
        <v>-2550</v>
      </c>
      <c r="D19" s="119" t="s">
        <v>100</v>
      </c>
    </row>
    <row r="20" spans="1:4" s="99" customFormat="1" ht="15" x14ac:dyDescent="0.25">
      <c r="A20" s="113" t="s">
        <v>71</v>
      </c>
      <c r="B20" s="115"/>
      <c r="C20" s="115">
        <f>-C18-C19</f>
        <v>-3350</v>
      </c>
      <c r="D20" s="120" t="s">
        <v>72</v>
      </c>
    </row>
    <row r="21" spans="1:4" s="99" customFormat="1" ht="15" x14ac:dyDescent="0.25">
      <c r="A21" s="125" t="s">
        <v>66</v>
      </c>
      <c r="B21" s="126">
        <f>SUM(B18:B19)</f>
        <v>0</v>
      </c>
      <c r="C21" s="127">
        <v>0</v>
      </c>
      <c r="D21" s="128" t="s">
        <v>73</v>
      </c>
    </row>
    <row r="22" spans="1:4" s="33" customFormat="1" ht="15" x14ac:dyDescent="0.25"/>
    <row r="23" spans="1:4" x14ac:dyDescent="0.25">
      <c r="A23" s="108"/>
    </row>
  </sheetData>
  <mergeCells count="1">
    <mergeCell ref="A1:D1"/>
  </mergeCells>
  <pageMargins left="0.25" right="0.25" top="0.75" bottom="0.75" header="0.3" footer="0.3"/>
  <pageSetup scale="96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16"/>
  <sheetViews>
    <sheetView showGridLines="0" zoomScaleNormal="100" workbookViewId="0">
      <pane ySplit="2" topLeftCell="A3" activePane="bottomLeft" state="frozen"/>
      <selection activeCell="I10" sqref="I10"/>
      <selection pane="bottomLeft" activeCell="I10" sqref="I10"/>
    </sheetView>
  </sheetViews>
  <sheetFormatPr defaultColWidth="16.375" defaultRowHeight="15.75" x14ac:dyDescent="0.25"/>
  <cols>
    <col min="1" max="1" width="34.875" style="29" customWidth="1"/>
    <col min="2" max="2" width="16.375" style="57" hidden="1" customWidth="1"/>
    <col min="3" max="4" width="20.625" style="35" customWidth="1"/>
    <col min="5" max="5" width="69.5" style="29" customWidth="1"/>
    <col min="6" max="257" width="16.375" style="29" customWidth="1"/>
  </cols>
  <sheetData>
    <row r="1" spans="1:257" s="98" customFormat="1" ht="23.25" x14ac:dyDescent="0.25">
      <c r="A1" s="217" t="s">
        <v>95</v>
      </c>
      <c r="B1" s="218"/>
      <c r="C1" s="218"/>
      <c r="D1" s="218"/>
      <c r="E1" s="219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  <c r="IW1" s="97"/>
    </row>
    <row r="2" spans="1:257" s="56" customFormat="1" x14ac:dyDescent="0.25">
      <c r="A2" s="129" t="s">
        <v>79</v>
      </c>
      <c r="B2" s="130" t="s">
        <v>55</v>
      </c>
      <c r="C2" s="131">
        <v>2021</v>
      </c>
      <c r="D2" s="132" t="s">
        <v>99</v>
      </c>
      <c r="E2" s="133" t="s">
        <v>27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</row>
    <row r="3" spans="1:257" x14ac:dyDescent="0.25">
      <c r="A3" s="134"/>
      <c r="B3" s="135"/>
      <c r="C3" s="136"/>
      <c r="D3" s="137"/>
      <c r="E3" s="138"/>
    </row>
    <row r="4" spans="1:257" x14ac:dyDescent="0.25">
      <c r="A4" s="134" t="s">
        <v>106</v>
      </c>
      <c r="B4" s="135"/>
      <c r="C4" s="136"/>
      <c r="D4" s="137">
        <v>28250</v>
      </c>
      <c r="E4" s="138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</row>
    <row r="5" spans="1:257" x14ac:dyDescent="0.25">
      <c r="A5" s="134" t="s">
        <v>117</v>
      </c>
      <c r="B5" s="135"/>
      <c r="C5" s="136"/>
      <c r="D5" s="137">
        <v>2815</v>
      </c>
      <c r="E5" s="138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</row>
    <row r="6" spans="1:257" x14ac:dyDescent="0.25">
      <c r="A6" s="134"/>
      <c r="B6" s="135"/>
      <c r="C6" s="136"/>
      <c r="D6" s="137"/>
      <c r="E6" s="13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</row>
    <row r="7" spans="1:257" x14ac:dyDescent="0.25">
      <c r="A7" s="134" t="s">
        <v>110</v>
      </c>
      <c r="B7" s="135"/>
      <c r="C7" s="136">
        <v>1000</v>
      </c>
      <c r="D7" s="137"/>
      <c r="E7" s="138" t="s">
        <v>114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</row>
    <row r="8" spans="1:257" x14ac:dyDescent="0.25">
      <c r="A8" s="134" t="s">
        <v>108</v>
      </c>
      <c r="B8" s="135"/>
      <c r="C8" s="136">
        <v>2900</v>
      </c>
      <c r="D8" s="137"/>
      <c r="E8" s="138" t="s">
        <v>115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</row>
    <row r="9" spans="1:257" x14ac:dyDescent="0.25">
      <c r="A9" s="134" t="s">
        <v>74</v>
      </c>
      <c r="B9" s="135"/>
      <c r="C9" s="136">
        <v>2500</v>
      </c>
      <c r="D9" s="137">
        <v>100</v>
      </c>
      <c r="E9" s="138" t="s">
        <v>118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</row>
    <row r="10" spans="1:257" x14ac:dyDescent="0.25">
      <c r="A10" s="134" t="s">
        <v>116</v>
      </c>
      <c r="B10" s="135"/>
      <c r="C10" s="136">
        <v>600</v>
      </c>
      <c r="D10" s="137"/>
      <c r="E10" s="138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</row>
    <row r="11" spans="1:257" x14ac:dyDescent="0.25">
      <c r="A11" s="134"/>
      <c r="B11" s="135"/>
      <c r="C11" s="136"/>
      <c r="D11" s="137"/>
      <c r="E11" s="13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</row>
    <row r="12" spans="1:257" hidden="1" x14ac:dyDescent="0.25">
      <c r="A12" s="139" t="s">
        <v>75</v>
      </c>
      <c r="B12" s="140">
        <v>1630</v>
      </c>
      <c r="C12" s="141"/>
      <c r="D12" s="142"/>
      <c r="E12" s="14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</row>
    <row r="13" spans="1:257" hidden="1" x14ac:dyDescent="0.25">
      <c r="A13" s="134" t="s">
        <v>76</v>
      </c>
      <c r="B13" s="135">
        <v>187</v>
      </c>
      <c r="C13" s="136"/>
      <c r="D13" s="137"/>
      <c r="E13" s="13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</row>
    <row r="14" spans="1:257" hidden="1" x14ac:dyDescent="0.25">
      <c r="A14" s="134" t="s">
        <v>77</v>
      </c>
      <c r="B14" s="135">
        <v>340</v>
      </c>
      <c r="C14" s="136"/>
      <c r="D14" s="137"/>
      <c r="E14" s="13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</row>
    <row r="15" spans="1:257" hidden="1" x14ac:dyDescent="0.25">
      <c r="A15" s="134"/>
      <c r="B15" s="135"/>
      <c r="C15" s="136"/>
      <c r="D15" s="137"/>
      <c r="E15" s="13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</row>
    <row r="16" spans="1:257" x14ac:dyDescent="0.25">
      <c r="A16" s="144" t="s">
        <v>67</v>
      </c>
      <c r="B16" s="145">
        <f>SUM(B3:B15)</f>
        <v>2157</v>
      </c>
      <c r="C16" s="146">
        <f>SUM(C3:C15)</f>
        <v>7000</v>
      </c>
      <c r="D16" s="147">
        <f>SUM(D4:D15)</f>
        <v>31165</v>
      </c>
      <c r="E16" s="14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</row>
  </sheetData>
  <mergeCells count="1">
    <mergeCell ref="A1:E1"/>
  </mergeCells>
  <pageMargins left="0.25" right="0.25" top="0.75" bottom="0.75" header="0.3" footer="0.3"/>
  <pageSetup scale="8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A16"/>
  <sheetViews>
    <sheetView showGridLines="0" zoomScaleNormal="100" workbookViewId="0">
      <pane ySplit="2" topLeftCell="A3" activePane="bottomLeft" state="frozen"/>
      <selection activeCell="I10" sqref="I10"/>
      <selection pane="bottomLeft" activeCell="B6" sqref="B6"/>
    </sheetView>
  </sheetViews>
  <sheetFormatPr defaultColWidth="16.375" defaultRowHeight="21.75" customHeight="1" x14ac:dyDescent="0.25"/>
  <cols>
    <col min="1" max="1" width="35.5" style="65" customWidth="1"/>
    <col min="2" max="2" width="11.375" style="68" customWidth="1"/>
    <col min="3" max="3" width="11.375" style="69" customWidth="1"/>
    <col min="4" max="4" width="11.75" style="70" bestFit="1" customWidth="1"/>
    <col min="5" max="5" width="57.375" style="65" customWidth="1"/>
    <col min="6" max="6" width="7.75" style="65" customWidth="1"/>
    <col min="7" max="256" width="16.375" style="65" customWidth="1"/>
    <col min="257" max="16384" width="16.375" style="66"/>
  </cols>
  <sheetData>
    <row r="1" spans="1:261" ht="21.75" customHeight="1" x14ac:dyDescent="0.25">
      <c r="A1" s="220" t="s">
        <v>80</v>
      </c>
      <c r="B1" s="221"/>
      <c r="C1" s="221"/>
      <c r="D1" s="221"/>
      <c r="E1" s="222"/>
    </row>
    <row r="2" spans="1:261" ht="30" x14ac:dyDescent="0.25">
      <c r="A2" s="154" t="s">
        <v>83</v>
      </c>
      <c r="B2" s="155" t="s">
        <v>91</v>
      </c>
      <c r="C2" s="156" t="s">
        <v>96</v>
      </c>
      <c r="D2" s="155" t="s">
        <v>97</v>
      </c>
      <c r="E2" s="157" t="s">
        <v>28</v>
      </c>
      <c r="H2" s="74"/>
      <c r="I2" s="67"/>
      <c r="IW2" s="65"/>
      <c r="IX2" s="65"/>
      <c r="IY2" s="65"/>
      <c r="IZ2" s="65"/>
      <c r="JA2" s="65"/>
    </row>
    <row r="3" spans="1:261" ht="15.75" x14ac:dyDescent="0.2">
      <c r="A3" s="158" t="s">
        <v>50</v>
      </c>
      <c r="B3" s="159">
        <v>200</v>
      </c>
      <c r="C3" s="160">
        <v>116</v>
      </c>
      <c r="D3" s="159">
        <v>200</v>
      </c>
      <c r="E3" s="161"/>
    </row>
    <row r="4" spans="1:261" ht="15.75" customHeight="1" x14ac:dyDescent="0.2">
      <c r="A4" s="158" t="s">
        <v>29</v>
      </c>
      <c r="B4" s="159">
        <v>1500</v>
      </c>
      <c r="C4" s="160">
        <v>2483</v>
      </c>
      <c r="D4" s="159">
        <v>2500</v>
      </c>
      <c r="E4" s="162" t="s">
        <v>87</v>
      </c>
    </row>
    <row r="5" spans="1:261" ht="15.75" x14ac:dyDescent="0.2">
      <c r="A5" s="158" t="s">
        <v>30</v>
      </c>
      <c r="B5" s="159">
        <v>3400</v>
      </c>
      <c r="C5" s="160">
        <v>1321</v>
      </c>
      <c r="D5" s="159">
        <v>1500</v>
      </c>
      <c r="E5" s="163" t="s">
        <v>112</v>
      </c>
    </row>
    <row r="6" spans="1:261" ht="15.75" x14ac:dyDescent="0.2">
      <c r="A6" s="158" t="s">
        <v>31</v>
      </c>
      <c r="B6" s="159">
        <v>50</v>
      </c>
      <c r="C6" s="160">
        <v>1000</v>
      </c>
      <c r="D6" s="159">
        <v>1000</v>
      </c>
      <c r="E6" s="163" t="s">
        <v>102</v>
      </c>
    </row>
    <row r="7" spans="1:261" ht="15.75" x14ac:dyDescent="0.2">
      <c r="A7" s="158" t="s">
        <v>32</v>
      </c>
      <c r="B7" s="159">
        <v>1200</v>
      </c>
      <c r="C7" s="160">
        <v>1845</v>
      </c>
      <c r="D7" s="159">
        <v>1500</v>
      </c>
      <c r="E7" s="164" t="s">
        <v>54</v>
      </c>
    </row>
    <row r="8" spans="1:261" ht="16.5" thickBot="1" x14ac:dyDescent="0.25">
      <c r="A8" s="165" t="s">
        <v>109</v>
      </c>
      <c r="B8" s="166">
        <v>2300</v>
      </c>
      <c r="C8" s="167">
        <v>1740</v>
      </c>
      <c r="D8" s="166">
        <v>2000</v>
      </c>
      <c r="E8" s="168" t="s">
        <v>103</v>
      </c>
    </row>
    <row r="9" spans="1:261" ht="16.5" thickTop="1" x14ac:dyDescent="0.2">
      <c r="A9" s="169" t="s">
        <v>81</v>
      </c>
      <c r="B9" s="170">
        <f>SUM(B3:B8)</f>
        <v>8650</v>
      </c>
      <c r="C9" s="170">
        <f>SUM(C3:C8)</f>
        <v>8505</v>
      </c>
      <c r="D9" s="170">
        <f>SUM(D3:D8)</f>
        <v>8700</v>
      </c>
      <c r="E9" s="171"/>
    </row>
    <row r="10" spans="1:261" s="85" customFormat="1" ht="15.75" x14ac:dyDescent="0.25">
      <c r="A10" s="149"/>
      <c r="B10" s="150"/>
      <c r="C10" s="151"/>
      <c r="D10" s="152"/>
      <c r="E10" s="153"/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61" s="85" customFormat="1" ht="15.75" x14ac:dyDescent="0.25">
      <c r="A11" s="86"/>
      <c r="B11" s="87"/>
      <c r="C11" s="88"/>
      <c r="D11" s="89"/>
      <c r="E11" s="82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61" s="85" customFormat="1" ht="15.75" x14ac:dyDescent="0.25">
      <c r="A12" s="90"/>
      <c r="B12" s="87"/>
      <c r="C12" s="88"/>
      <c r="D12" s="89"/>
      <c r="E12" s="91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61" s="85" customFormat="1" ht="15.75" x14ac:dyDescent="0.25">
      <c r="A13" s="78"/>
      <c r="B13" s="79"/>
      <c r="C13" s="80"/>
      <c r="D13" s="89"/>
      <c r="E13" s="82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61" s="85" customFormat="1" ht="15.75" x14ac:dyDescent="0.25">
      <c r="A14" s="78"/>
      <c r="B14" s="79"/>
      <c r="C14" s="92"/>
      <c r="D14" s="89"/>
      <c r="E14" s="9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61" s="85" customFormat="1" ht="15.75" x14ac:dyDescent="0.25">
      <c r="A15" s="78"/>
      <c r="B15" s="87"/>
      <c r="C15" s="80"/>
      <c r="D15" s="81"/>
      <c r="E15" s="82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61" s="85" customFormat="1" ht="15.75" x14ac:dyDescent="0.25">
      <c r="A16" s="84"/>
      <c r="B16" s="94"/>
      <c r="C16" s="95"/>
      <c r="D16" s="96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</sheetData>
  <mergeCells count="1">
    <mergeCell ref="A1:E1"/>
  </mergeCells>
  <pageMargins left="0.25" right="0.25" top="0.75" bottom="0.75" header="0.3" footer="0.3"/>
  <pageSetup scale="9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17"/>
  <sheetViews>
    <sheetView showGridLines="0" view="pageBreakPreview" zoomScale="60" zoomScaleNormal="10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6.375" defaultRowHeight="21.75" customHeight="1" x14ac:dyDescent="0.25"/>
  <cols>
    <col min="1" max="1" width="33.75" style="65" customWidth="1"/>
    <col min="2" max="2" width="9" style="71" bestFit="1" customWidth="1"/>
    <col min="3" max="3" width="9.875" style="72" bestFit="1" customWidth="1"/>
    <col min="4" max="4" width="11.75" style="73" bestFit="1" customWidth="1"/>
    <col min="5" max="5" width="48.25" style="65" customWidth="1"/>
    <col min="6" max="255" width="16.375" style="65" customWidth="1"/>
    <col min="256" max="16384" width="16.375" style="66"/>
  </cols>
  <sheetData>
    <row r="1" spans="1:255" s="76" customFormat="1" ht="20.25" x14ac:dyDescent="0.25">
      <c r="A1" s="220" t="s">
        <v>86</v>
      </c>
      <c r="B1" s="221"/>
      <c r="C1" s="221"/>
      <c r="D1" s="221"/>
      <c r="E1" s="222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</row>
    <row r="2" spans="1:255" ht="30" x14ac:dyDescent="0.25">
      <c r="A2" s="172" t="s">
        <v>82</v>
      </c>
      <c r="B2" s="173" t="s">
        <v>92</v>
      </c>
      <c r="C2" s="174" t="s">
        <v>96</v>
      </c>
      <c r="D2" s="173" t="s">
        <v>98</v>
      </c>
      <c r="E2" s="175" t="s">
        <v>28</v>
      </c>
    </row>
    <row r="3" spans="1:255" ht="15.75" x14ac:dyDescent="0.2">
      <c r="A3" s="176" t="s">
        <v>34</v>
      </c>
      <c r="B3" s="177"/>
      <c r="C3" s="178"/>
      <c r="D3" s="177"/>
      <c r="E3" s="179"/>
    </row>
    <row r="4" spans="1:255" ht="15.75" x14ac:dyDescent="0.2">
      <c r="A4" s="180" t="s">
        <v>35</v>
      </c>
      <c r="B4" s="181">
        <v>1200</v>
      </c>
      <c r="C4" s="182">
        <v>1439</v>
      </c>
      <c r="D4" s="181">
        <v>1500</v>
      </c>
      <c r="E4" s="183"/>
    </row>
    <row r="5" spans="1:255" ht="15.75" x14ac:dyDescent="0.2">
      <c r="A5" s="180" t="s">
        <v>36</v>
      </c>
      <c r="B5" s="181">
        <v>975</v>
      </c>
      <c r="C5" s="182">
        <v>973</v>
      </c>
      <c r="D5" s="181">
        <v>975</v>
      </c>
      <c r="E5" s="183"/>
    </row>
    <row r="6" spans="1:255" ht="15.75" x14ac:dyDescent="0.2">
      <c r="A6" s="180" t="s">
        <v>37</v>
      </c>
      <c r="B6" s="181">
        <v>800</v>
      </c>
      <c r="C6" s="182">
        <v>800</v>
      </c>
      <c r="D6" s="181">
        <v>800</v>
      </c>
      <c r="E6" s="183"/>
    </row>
    <row r="7" spans="1:255" ht="15.75" x14ac:dyDescent="0.2">
      <c r="A7" s="180" t="s">
        <v>38</v>
      </c>
      <c r="B7" s="181">
        <v>80</v>
      </c>
      <c r="C7" s="182">
        <v>80</v>
      </c>
      <c r="D7" s="181">
        <v>80</v>
      </c>
      <c r="E7" s="183" t="s">
        <v>52</v>
      </c>
    </row>
    <row r="8" spans="1:255" ht="15.75" x14ac:dyDescent="0.2">
      <c r="A8" s="180" t="s">
        <v>39</v>
      </c>
      <c r="B8" s="181">
        <v>175</v>
      </c>
      <c r="C8" s="182">
        <v>238</v>
      </c>
      <c r="D8" s="181">
        <v>175</v>
      </c>
      <c r="E8" s="183"/>
    </row>
    <row r="9" spans="1:255" ht="28.5" x14ac:dyDescent="0.2">
      <c r="A9" s="180" t="s">
        <v>40</v>
      </c>
      <c r="B9" s="181">
        <v>0</v>
      </c>
      <c r="C9" s="182">
        <v>777</v>
      </c>
      <c r="D9" s="181">
        <v>0</v>
      </c>
      <c r="E9" s="183" t="s">
        <v>113</v>
      </c>
    </row>
    <row r="10" spans="1:255" ht="51.75" customHeight="1" x14ac:dyDescent="0.25">
      <c r="A10" s="180" t="s">
        <v>41</v>
      </c>
      <c r="B10" s="181">
        <v>1500</v>
      </c>
      <c r="C10" s="184">
        <v>1405</v>
      </c>
      <c r="D10" s="181">
        <v>1500</v>
      </c>
      <c r="E10" s="183" t="s">
        <v>89</v>
      </c>
    </row>
    <row r="11" spans="1:255" ht="28.5" x14ac:dyDescent="0.2">
      <c r="A11" s="180" t="s">
        <v>90</v>
      </c>
      <c r="B11" s="181">
        <v>625</v>
      </c>
      <c r="C11" s="182">
        <v>403</v>
      </c>
      <c r="D11" s="181">
        <v>1100</v>
      </c>
      <c r="E11" s="138" t="s">
        <v>107</v>
      </c>
    </row>
    <row r="12" spans="1:255" ht="16.5" thickBot="1" x14ac:dyDescent="0.25">
      <c r="A12" s="185" t="s">
        <v>47</v>
      </c>
      <c r="B12" s="186">
        <v>50</v>
      </c>
      <c r="C12" s="187">
        <v>50</v>
      </c>
      <c r="D12" s="186">
        <v>50</v>
      </c>
      <c r="E12" s="188" t="s">
        <v>53</v>
      </c>
    </row>
    <row r="13" spans="1:255" ht="16.5" thickTop="1" x14ac:dyDescent="0.2">
      <c r="A13" s="189" t="s">
        <v>81</v>
      </c>
      <c r="B13" s="190">
        <f>SUM(B4:B12)</f>
        <v>5405</v>
      </c>
      <c r="C13" s="190">
        <f t="shared" ref="C13:D13" si="0">SUM(C4:C12)</f>
        <v>6165</v>
      </c>
      <c r="D13" s="190">
        <f t="shared" si="0"/>
        <v>6180</v>
      </c>
      <c r="E13" s="191"/>
    </row>
    <row r="14" spans="1:255" ht="15.75" hidden="1" x14ac:dyDescent="0.25">
      <c r="A14" s="102" t="s">
        <v>33</v>
      </c>
      <c r="B14" s="103">
        <f>SUM(B4:B13)</f>
        <v>10810</v>
      </c>
      <c r="C14" s="103">
        <f>SUM(C4:C13)</f>
        <v>12330</v>
      </c>
      <c r="D14" s="103">
        <f>SUM(D4:D13)</f>
        <v>12360</v>
      </c>
      <c r="E14" s="101" t="s">
        <v>78</v>
      </c>
      <c r="F14" s="67">
        <f>D14/B14</f>
        <v>1.1433857539315448</v>
      </c>
    </row>
    <row r="15" spans="1:255" ht="15.75" x14ac:dyDescent="0.25"/>
    <row r="16" spans="1:255" ht="15.75" x14ac:dyDescent="0.25"/>
    <row r="17" ht="15.75" x14ac:dyDescent="0.25"/>
  </sheetData>
  <mergeCells count="1">
    <mergeCell ref="A1:E1"/>
  </mergeCells>
  <pageMargins left="0.25" right="0.25" top="0.75" bottom="0.75" header="0.3" footer="0.3"/>
  <pageSetup scale="9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7"/>
  <sheetViews>
    <sheetView showGridLines="0" zoomScaleNormal="100" workbookViewId="0">
      <pane xSplit="1" ySplit="2" topLeftCell="B3" activePane="bottomRight" state="frozen"/>
      <selection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16.375" defaultRowHeight="21.75" customHeight="1" x14ac:dyDescent="0.25"/>
  <cols>
    <col min="1" max="1" width="39.75" style="32" bestFit="1" customWidth="1"/>
    <col min="2" max="2" width="11.625" style="34" customWidth="1"/>
    <col min="3" max="3" width="10.875" style="58" bestFit="1" customWidth="1"/>
    <col min="4" max="4" width="11.75" style="42" bestFit="1" customWidth="1"/>
    <col min="5" max="5" width="51.375" style="32" customWidth="1"/>
    <col min="6" max="6" width="8.75" style="30" customWidth="1"/>
    <col min="7" max="256" width="16.375" style="30" customWidth="1"/>
  </cols>
  <sheetData>
    <row r="1" spans="1:252" s="66" customFormat="1" ht="21.75" customHeight="1" x14ac:dyDescent="0.3">
      <c r="A1" s="223" t="s">
        <v>84</v>
      </c>
      <c r="B1" s="224"/>
      <c r="C1" s="224"/>
      <c r="D1" s="224"/>
      <c r="E1" s="22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</row>
    <row r="2" spans="1:252" ht="30" x14ac:dyDescent="0.25">
      <c r="A2" s="192" t="s">
        <v>85</v>
      </c>
      <c r="B2" s="193" t="s">
        <v>91</v>
      </c>
      <c r="C2" s="156" t="s">
        <v>99</v>
      </c>
      <c r="D2" s="193" t="s">
        <v>97</v>
      </c>
      <c r="E2" s="194" t="s">
        <v>119</v>
      </c>
    </row>
    <row r="3" spans="1:252" ht="15.75" x14ac:dyDescent="0.2">
      <c r="A3" s="195" t="s">
        <v>42</v>
      </c>
      <c r="B3" s="196">
        <f>52*275</f>
        <v>14300</v>
      </c>
      <c r="C3" s="197">
        <v>13550</v>
      </c>
      <c r="D3" s="196">
        <f>52*275</f>
        <v>14300</v>
      </c>
      <c r="E3" s="198" t="s">
        <v>105</v>
      </c>
    </row>
    <row r="4" spans="1:252" ht="15.75" x14ac:dyDescent="0.2">
      <c r="A4" s="195" t="s">
        <v>43</v>
      </c>
      <c r="B4" s="196">
        <v>1310</v>
      </c>
      <c r="C4" s="199">
        <v>994</v>
      </c>
      <c r="D4" s="196">
        <v>1332</v>
      </c>
      <c r="E4" s="200" t="s">
        <v>88</v>
      </c>
    </row>
    <row r="5" spans="1:252" ht="15.75" x14ac:dyDescent="0.25">
      <c r="A5" s="201" t="s">
        <v>29</v>
      </c>
      <c r="B5" s="196" t="s">
        <v>48</v>
      </c>
      <c r="C5" s="199"/>
      <c r="D5" s="196" t="s">
        <v>48</v>
      </c>
      <c r="E5" s="202"/>
    </row>
    <row r="6" spans="1:252" ht="15.75" x14ac:dyDescent="0.2">
      <c r="A6" s="203" t="s">
        <v>51</v>
      </c>
      <c r="B6" s="196">
        <v>100</v>
      </c>
      <c r="C6" s="199">
        <v>15</v>
      </c>
      <c r="D6" s="196">
        <v>50</v>
      </c>
      <c r="E6" s="200" t="s">
        <v>48</v>
      </c>
    </row>
    <row r="7" spans="1:252" ht="30" x14ac:dyDescent="0.2">
      <c r="A7" s="203" t="s">
        <v>49</v>
      </c>
      <c r="B7" s="196">
        <v>500</v>
      </c>
      <c r="C7" s="199">
        <v>665</v>
      </c>
      <c r="D7" s="196">
        <v>750</v>
      </c>
      <c r="E7" s="200" t="s">
        <v>104</v>
      </c>
    </row>
    <row r="8" spans="1:252" ht="15.75" x14ac:dyDescent="0.25">
      <c r="A8" s="204" t="s">
        <v>44</v>
      </c>
      <c r="B8" s="196" t="s">
        <v>48</v>
      </c>
      <c r="C8" s="205"/>
      <c r="D8" s="196" t="s">
        <v>48</v>
      </c>
      <c r="E8" s="206"/>
    </row>
    <row r="9" spans="1:252" ht="15.75" x14ac:dyDescent="0.2">
      <c r="A9" s="203" t="s">
        <v>45</v>
      </c>
      <c r="B9" s="196">
        <v>22632</v>
      </c>
      <c r="C9" s="199">
        <v>20752</v>
      </c>
      <c r="D9" s="196">
        <v>21408</v>
      </c>
      <c r="E9" s="200"/>
    </row>
    <row r="10" spans="1:252" ht="16.5" thickBot="1" x14ac:dyDescent="0.25">
      <c r="A10" s="207" t="s">
        <v>46</v>
      </c>
      <c r="B10" s="208">
        <v>2000</v>
      </c>
      <c r="C10" s="209">
        <v>1670</v>
      </c>
      <c r="D10" s="208">
        <v>2000</v>
      </c>
      <c r="E10" s="210"/>
    </row>
    <row r="11" spans="1:252" ht="16.5" thickTop="1" x14ac:dyDescent="0.25">
      <c r="A11" s="211" t="s">
        <v>81</v>
      </c>
      <c r="B11" s="212">
        <f>SUM(B3:B10)</f>
        <v>40842</v>
      </c>
      <c r="C11" s="212">
        <f>SUM(C3:C10)</f>
        <v>37646</v>
      </c>
      <c r="D11" s="212">
        <f>SUM(D3:D10)</f>
        <v>39840</v>
      </c>
      <c r="E11" s="213"/>
      <c r="F11" s="31"/>
    </row>
    <row r="12" spans="1:252" ht="15.75" x14ac:dyDescent="0.25">
      <c r="A12" s="104"/>
      <c r="B12" s="105"/>
      <c r="C12" s="106"/>
      <c r="D12" s="107"/>
      <c r="E12" s="100"/>
    </row>
    <row r="13" spans="1:252" ht="15.75" x14ac:dyDescent="0.25">
      <c r="A13" s="51"/>
      <c r="B13" s="36"/>
      <c r="C13" s="59"/>
      <c r="D13" s="43"/>
      <c r="E13" s="46"/>
    </row>
    <row r="14" spans="1:252" ht="15.75" x14ac:dyDescent="0.25">
      <c r="A14" s="48"/>
      <c r="B14" s="37"/>
      <c r="C14" s="60"/>
      <c r="D14" s="43"/>
      <c r="E14" s="45"/>
    </row>
    <row r="15" spans="1:252" ht="15.75" x14ac:dyDescent="0.25">
      <c r="A15" s="52"/>
      <c r="B15" s="36"/>
      <c r="C15" s="59"/>
      <c r="D15" s="43"/>
      <c r="E15" s="45"/>
    </row>
    <row r="16" spans="1:252" ht="15.75" x14ac:dyDescent="0.25">
      <c r="A16" s="50"/>
      <c r="B16" s="36"/>
      <c r="C16" s="59"/>
      <c r="D16" s="43"/>
      <c r="E16" s="46"/>
    </row>
    <row r="17" spans="1:6" ht="15.75" x14ac:dyDescent="0.25">
      <c r="A17" s="48"/>
      <c r="B17" s="37"/>
      <c r="C17" s="60"/>
      <c r="D17" s="43"/>
      <c r="E17" s="45"/>
    </row>
    <row r="18" spans="1:6" ht="15.75" x14ac:dyDescent="0.25">
      <c r="A18" s="53"/>
      <c r="B18" s="37"/>
      <c r="C18" s="60"/>
      <c r="D18" s="43"/>
      <c r="E18" s="45"/>
    </row>
    <row r="19" spans="1:6" ht="15.75" x14ac:dyDescent="0.25">
      <c r="A19" s="53"/>
      <c r="B19" s="37"/>
      <c r="C19" s="60"/>
      <c r="D19" s="43"/>
      <c r="E19" s="45"/>
    </row>
    <row r="20" spans="1:6" ht="15.75" x14ac:dyDescent="0.25">
      <c r="A20" s="49"/>
      <c r="B20" s="36"/>
      <c r="C20" s="59"/>
      <c r="D20" s="43"/>
      <c r="E20" s="45"/>
    </row>
    <row r="21" spans="1:6" ht="15.75" x14ac:dyDescent="0.25">
      <c r="A21" s="51"/>
      <c r="B21" s="36"/>
      <c r="C21" s="59"/>
      <c r="D21" s="43"/>
      <c r="E21" s="46"/>
    </row>
    <row r="22" spans="1:6" ht="16.5" thickBot="1" x14ac:dyDescent="0.3">
      <c r="A22" s="48"/>
      <c r="B22" s="38"/>
      <c r="C22" s="61"/>
      <c r="D22" s="44"/>
      <c r="E22" s="45"/>
    </row>
    <row r="23" spans="1:6" ht="15.75" x14ac:dyDescent="0.25">
      <c r="A23" s="64"/>
      <c r="B23" s="39"/>
      <c r="C23" s="39"/>
      <c r="D23" s="39"/>
      <c r="E23" s="45"/>
      <c r="F23" s="31"/>
    </row>
    <row r="24" spans="1:6" ht="15.75" x14ac:dyDescent="0.25">
      <c r="A24" s="54"/>
      <c r="B24" s="40"/>
      <c r="C24" s="62"/>
      <c r="D24" s="43"/>
      <c r="E24" s="47"/>
    </row>
    <row r="25" spans="1:6" ht="15.75" x14ac:dyDescent="0.25">
      <c r="A25" s="77"/>
      <c r="B25" s="41"/>
      <c r="C25" s="63"/>
    </row>
    <row r="26" spans="1:6" ht="15.75" x14ac:dyDescent="0.25"/>
    <row r="27" spans="1:6" ht="15.75" x14ac:dyDescent="0.25"/>
  </sheetData>
  <mergeCells count="1">
    <mergeCell ref="A1:E1"/>
  </mergeCells>
  <pageMargins left="0.25" right="0.25" top="0.75" bottom="0.75" header="0.3" footer="0.3"/>
  <pageSetup scale="9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MSPOA Operations Budget 2018</vt:lpstr>
      <vt:lpstr>Summary</vt:lpstr>
      <vt:lpstr> Capital_R</vt:lpstr>
      <vt:lpstr>Facilities</vt:lpstr>
      <vt:lpstr>Admin</vt:lpstr>
      <vt:lpstr>Grounds</vt:lpstr>
      <vt:lpstr>' Capital_R'!Print_Area</vt:lpstr>
      <vt:lpstr>Admin!Print_Area</vt:lpstr>
      <vt:lpstr>Facilities!Print_Area</vt:lpstr>
      <vt:lpstr>Grounds!Print_Area</vt:lpstr>
      <vt:lpstr>'MSPOA Operations Budget 2018'!Print_Area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Higgins;Kristine Arnason</dc:creator>
  <cp:lastModifiedBy>Kristine Arnason</cp:lastModifiedBy>
  <cp:lastPrinted>2021-02-17T17:29:43Z</cp:lastPrinted>
  <dcterms:created xsi:type="dcterms:W3CDTF">2018-06-12T12:59:21Z</dcterms:created>
  <dcterms:modified xsi:type="dcterms:W3CDTF">2021-02-17T17:53:58Z</dcterms:modified>
</cp:coreProperties>
</file>